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5480" windowHeight="6336" activeTab="0"/>
  </bookViews>
  <sheets>
    <sheet name="Пр.8" sheetId="1" r:id="rId1"/>
    <sheet name="Пр.8.1" sheetId="2" r:id="rId2"/>
  </sheets>
  <definedNames>
    <definedName name="_xlnm.Print_Titles" localSheetId="0">'Пр.8'!$7:$7</definedName>
    <definedName name="_xlnm.Print_Titles" localSheetId="1">'Пр.8.1'!$7:$7</definedName>
    <definedName name="_xlnm.Print_Area" localSheetId="0">'Пр.8'!$A$1:$G$249</definedName>
    <definedName name="_xlnm.Print_Area" localSheetId="1">'Пр.8.1'!$A$1:$G$205</definedName>
  </definedNames>
  <calcPr fullCalcOnLoad="1"/>
</workbook>
</file>

<file path=xl/sharedStrings.xml><?xml version="1.0" encoding="utf-8"?>
<sst xmlns="http://schemas.openxmlformats.org/spreadsheetml/2006/main" count="1439" uniqueCount="151">
  <si>
    <t>Наименование</t>
  </si>
  <si>
    <t>Рз</t>
  </si>
  <si>
    <t>Пр</t>
  </si>
  <si>
    <t>ЦСр</t>
  </si>
  <si>
    <t>Вр</t>
  </si>
  <si>
    <t>из них:</t>
  </si>
  <si>
    <t>01</t>
  </si>
  <si>
    <t>02</t>
  </si>
  <si>
    <t>03</t>
  </si>
  <si>
    <t>04</t>
  </si>
  <si>
    <t>06</t>
  </si>
  <si>
    <t>07</t>
  </si>
  <si>
    <t>12</t>
  </si>
  <si>
    <t>Другие общегосударственные вопросы</t>
  </si>
  <si>
    <t>08</t>
  </si>
  <si>
    <t>Другие вопросы в области национальной экономики</t>
  </si>
  <si>
    <t>11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</si>
  <si>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</si>
  <si>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</si>
  <si>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</si>
  <si>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</si>
  <si>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</si>
  <si>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</si>
  <si>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</si>
  <si>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</si>
  <si>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</si>
  <si>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>за счет средств городского бюджета</t>
  </si>
  <si>
    <t>Благоустройство</t>
  </si>
  <si>
    <t xml:space="preserve">04 </t>
  </si>
  <si>
    <t>Код главы</t>
  </si>
  <si>
    <t>032</t>
  </si>
  <si>
    <t>033</t>
  </si>
  <si>
    <t>034</t>
  </si>
  <si>
    <t>за счет средств окружного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</si>
  <si>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</si>
  <si>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</si>
  <si>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</si>
  <si>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</si>
  <si>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</t>
  </si>
  <si>
    <t>Сумма                 (тыс. руб.)</t>
  </si>
  <si>
    <t>Транспорт</t>
  </si>
  <si>
    <t>Дорожное хозяйство (дорожные фонды)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</si>
  <si>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</si>
  <si>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</si>
  <si>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</si>
  <si>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</si>
  <si>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</si>
  <si>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</si>
  <si>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r>
      <t>795 02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00</t>
    </r>
  </si>
  <si>
    <t>Предоставление субсидий бюджетным, автономным учреждениям и иным некоммерческим организациям</t>
  </si>
  <si>
    <t>600</t>
  </si>
  <si>
    <t>525 60 03</t>
  </si>
  <si>
    <t>795 60 00</t>
  </si>
  <si>
    <t>525 65 03</t>
  </si>
  <si>
    <t>525 65 23</t>
  </si>
  <si>
    <t>795 65 01</t>
  </si>
  <si>
    <t>795 65 02</t>
  </si>
  <si>
    <r>
      <t>795 04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01</t>
    </r>
  </si>
  <si>
    <t>021 78 62</t>
  </si>
  <si>
    <r>
      <t>021 78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62</t>
    </r>
  </si>
  <si>
    <r>
      <t>795 04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02</t>
    </r>
  </si>
  <si>
    <r>
      <t>795 04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03</t>
    </r>
  </si>
  <si>
    <r>
      <t>795 04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06</t>
    </r>
  </si>
  <si>
    <t>525 91 01</t>
  </si>
  <si>
    <r>
      <t>795 91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00</t>
    </r>
  </si>
  <si>
    <t>795 04 04</t>
  </si>
  <si>
    <t>795 04 05</t>
  </si>
  <si>
    <t>795 05 00</t>
  </si>
  <si>
    <t>795 01 00</t>
  </si>
  <si>
    <t>400</t>
  </si>
  <si>
    <t>Капитальные вложения в объекты недвижимого имущества государственной (муниципальной) собственности</t>
  </si>
  <si>
    <t>525 80 03</t>
  </si>
  <si>
    <t>525 80 23</t>
  </si>
  <si>
    <t>525 82 01</t>
  </si>
  <si>
    <t>795 80 02</t>
  </si>
  <si>
    <t>525 80 01</t>
  </si>
  <si>
    <t>525 80 02</t>
  </si>
  <si>
    <t>525 80 32</t>
  </si>
  <si>
    <t>525 80 11</t>
  </si>
  <si>
    <t>525 80 07</t>
  </si>
  <si>
    <t>525 80 47</t>
  </si>
  <si>
    <t>525 81 00</t>
  </si>
  <si>
    <t>795 03 03</t>
  </si>
  <si>
    <t>795 06 00</t>
  </si>
  <si>
    <t>795 82 00</t>
  </si>
  <si>
    <t>525 82 91</t>
  </si>
  <si>
    <t>525 60 93</t>
  </si>
  <si>
    <r>
      <t xml:space="preserve">525 91 </t>
    </r>
    <r>
      <rPr>
        <sz val="8"/>
        <rFont val="Arial Cyr"/>
        <family val="0"/>
      </rPr>
      <t>9</t>
    </r>
    <r>
      <rPr>
        <sz val="8"/>
        <rFont val="Arial Cyr"/>
        <family val="2"/>
      </rPr>
      <t>1</t>
    </r>
  </si>
  <si>
    <t>Распределение бюджетных ассигнований на реализацию муниципальных программ на 2014 год</t>
  </si>
  <si>
    <t>Всего расходов по муниципальным программам</t>
  </si>
  <si>
    <t>Муниципальная программа муниципального образования "Городской округ "Город Нарьян-Мар" "Благоустройство" (795 01 00)</t>
  </si>
  <si>
    <t>Управление строительства, ЖКХ и градостроительной деятельности Администрации МО "Городской округ "Город Нарьян-Мар"</t>
  </si>
  <si>
    <t>ЖИЛИЩНО-КОММУНАЛЬНОЕ ХОЗЯЙСТВО</t>
  </si>
  <si>
    <t>НАЦИОНАЛЬНАЯ ЭКОНОМИКА</t>
  </si>
  <si>
    <t>Муниципальная программа муниципального образования "Городской округ "Город Нарьян-Мар" "Развитие муниципальной службы" (795 02 00)</t>
  </si>
  <si>
    <t>Администрация МО "Городской округ "Город Нарьян-Мар"</t>
  </si>
  <si>
    <t>ОБЩЕГОСУДАРСТВЕННЫЕ ВОПРОСЫ</t>
  </si>
  <si>
    <t>Муниципальная программа муниципального образования "Городской округ "Город Нарьян-Мар" "Финансы" (795 03 00)</t>
  </si>
  <si>
    <t>Управление финансов Администрации МО "Городской округ "Город Нарьян-Мар"</t>
  </si>
  <si>
    <t>Подпрограмма "Создание условий для реализации муниципальной программы муниципального образования "Городской округ "Город Нарьян-Мар" "Финансы"" (795 03 03)</t>
  </si>
  <si>
    <t>Муниципальная программа муниципального образования "Городской округ "Город Нарьян-Мар" "Образование" (795 04 00)</t>
  </si>
  <si>
    <t>Подпрограмма "Развитие дошкольного образования детей" (795 04 01)</t>
  </si>
  <si>
    <t>Управление образования, молодёжной политики и спорта Администрации МО "Городской округ "Город Нарьян-Мар"</t>
  </si>
  <si>
    <t>ОБРАЗОВАНИЕ</t>
  </si>
  <si>
    <t>за счет средств областного бюджета</t>
  </si>
  <si>
    <t>Подпрограмма "Развитие общего образования детей" (795 04 02)</t>
  </si>
  <si>
    <t>Подпрограмма "Развитие дополнительного образования детей" (795 04 03)</t>
  </si>
  <si>
    <t>Подпрограмма "Совершенствование системы предоставления услуг в сфере образования" (795 04 04)</t>
  </si>
  <si>
    <t>Подпрограмма "Одаренные дети" (795 04 05)</t>
  </si>
  <si>
    <t>Подпрограмма "Отдых и оздоровление" (795 04 06)</t>
  </si>
  <si>
    <t>Муниципальная программа муниципального образования "Городской округ "Город Нарьян-Мар" "Физическая культура и спорт" (795 05 00)</t>
  </si>
  <si>
    <t>ФИЗИЧЕСКАЯ КУЛЬТУРА И СПОРТ</t>
  </si>
  <si>
    <t>Муниципальная программа муниципального образования "Городской округ "Город Нарьян-Мар" "Обеспечение гражданской защиты" (795 06 00)</t>
  </si>
  <si>
    <t>НАЦИОНАЛЬНАЯ БЕЗОПАСНОСТЬ И ПРАВООХРАНИТЕЛЬНАЯ ДЕЯТЕЛЬНОСТЬ</t>
  </si>
  <si>
    <t>Муниципальная программа муниципального образования "Городской округ "Город Нарьян-Мар" "Создание условий для экономического развития" (795 60 00)</t>
  </si>
  <si>
    <t>Муниципальная программа муниципального образования "Городской округ "Город Нарьян-Мар" "Культура" (795 65 00)</t>
  </si>
  <si>
    <t>КУЛЬТУРА, КИНЕМАТОГРАФИЯ</t>
  </si>
  <si>
    <t>Подпрограмма "Поддержка муниципальных учреждений культуры" (795 65 01)</t>
  </si>
  <si>
    <t>Подпрограмма "Сохранение и развитие культуры города Нарьян-Мара" (795 65 02)</t>
  </si>
  <si>
    <t>Муниципальная программа муниципального образования "Городской округ "Город Нарьян-Мар" "Обеспечение доступным и комфортным жильем и коммунальными услугами населения города" (795 80 00)</t>
  </si>
  <si>
    <t>Подпрограмма "Строительство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помещения" (795 80 01)</t>
  </si>
  <si>
    <t>Подпрограмма "Обеспечение земельных участков коммунальной и транспортной инфраструктурами в целях жилищного строительства" (795 80 02)</t>
  </si>
  <si>
    <t>Подпрограмма "Переселение граждан из жилищного фонда, признанного непригодным для проживания и/или с высоким уровнем износа" (795 80 03)</t>
  </si>
  <si>
    <t>Подпрограмма "Обеспечение населения города Нарьян-Мара чистой водой" (795 80 04)</t>
  </si>
  <si>
    <t>Муниципальная программа муниципального образования "Городской округ "Город Нарьян-Мар" "Развитие транспортной системы" (795 82 00)</t>
  </si>
  <si>
    <t>Муниципальная программа муниципального образования "Городской округ "Город Нарьян-Мар" "Энергоэффективность и развитие энергетики" (795 81 00)</t>
  </si>
  <si>
    <t>Муниципальная программа муниципального образования "Городской округ "Город Нарьян-Мар" "Молодежь" (795 91 00)</t>
  </si>
  <si>
    <t>Распределение бюджетных ассигнований на реализацию муниципальных программ на 2015 год</t>
  </si>
  <si>
    <t>14</t>
  </si>
  <si>
    <t>Другие вопросы в области национальной безопасности и правоохранительной деятельности</t>
  </si>
  <si>
    <t>Подпрограмма "Профилактика терроризма и экстремизма" (795 07 02)</t>
  </si>
  <si>
    <t>795 07 02</t>
  </si>
  <si>
    <t>Муниципальная программа муниципального образования "Городской округ "Город Нарьян-Мар" "Создание благоприятной окружающей среды" (795 08 00)</t>
  </si>
  <si>
    <t>795 08 00</t>
  </si>
  <si>
    <t>795 07 01</t>
  </si>
  <si>
    <t>Социальное обеспечение и иные выплаты населению</t>
  </si>
  <si>
    <t>300</t>
  </si>
  <si>
    <t>Подпрограмма "Обеспечение общественного порядка" (795 07 01)</t>
  </si>
  <si>
    <t>Другие вопросы в области жилищно-коммунального хозяйства</t>
  </si>
  <si>
    <t xml:space="preserve">                                Приложение № 8                                                           к Решению Совета городского округа "Город Нарьян-Мар" № 630 -р от 19.12.2013 г.   </t>
  </si>
  <si>
    <t xml:space="preserve">                              Приложение № 8.1                                                           к Решению Совета городского округа "Город Нарьян-Мар" № 630 -р от 19.12.2013 г.   </t>
  </si>
  <si>
    <t>525 81 70</t>
  </si>
  <si>
    <t>525 93 02</t>
  </si>
  <si>
    <t>525 93 72</t>
  </si>
  <si>
    <t>Подпрограмма "Создание современных условий для получения общедоступного качественного образования" (795 04 07)</t>
  </si>
  <si>
    <t>Муниципальная программа муниципального образования "Городской округ "Город Нарьян-Мар" "Обеспечение общественного порядка, профилактика терроризма и экстремизма, противодействие коррупции" (795 07 00)</t>
  </si>
  <si>
    <t>795 81 00</t>
  </si>
  <si>
    <t>за счет межбюджетных трансфертов из федерального бюджета</t>
  </si>
  <si>
    <t>122 50 64</t>
  </si>
  <si>
    <t xml:space="preserve"> </t>
  </si>
  <si>
    <t>В ред. реш. № 38-р от 25.12.2014г.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</si>
</sst>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10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1"/>
      <name val="Arial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5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9" xfId="53" applyNumberFormat="1" applyFont="1" applyFill="1" applyBorder="1" applyAlignment="1">
      <alignment/>
      <protection/>
    </xf>
    <xf numFmtId="0" fontId="3" fillId="0" borderId="11" xfId="53" applyFont="1" applyFill="1" applyBorder="1" applyAlignment="1">
      <alignment vertical="top" wrapText="1"/>
      <protection/>
    </xf>
    <xf numFmtId="49" fontId="0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horizontal="center"/>
    </xf>
    <xf numFmtId="49" fontId="19" fillId="0" borderId="10" xfId="53" applyNumberFormat="1" applyFont="1" applyFill="1" applyBorder="1" applyAlignment="1">
      <alignment horizontal="center"/>
      <protection/>
    </xf>
    <xf numFmtId="49" fontId="19" fillId="0" borderId="10" xfId="0" applyNumberFormat="1" applyFont="1" applyFill="1" applyBorder="1" applyAlignment="1">
      <alignment horizontal="center"/>
    </xf>
    <xf numFmtId="165" fontId="19" fillId="0" borderId="19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65" fontId="19" fillId="0" borderId="19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65" fontId="19" fillId="0" borderId="19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/>
    </xf>
    <xf numFmtId="0" fontId="0" fillId="0" borderId="2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165" fontId="4" fillId="0" borderId="19" xfId="53" applyNumberFormat="1" applyFont="1" applyFill="1" applyBorder="1" applyAlignment="1">
      <alignment/>
      <protection/>
    </xf>
    <xf numFmtId="0" fontId="1" fillId="0" borderId="11" xfId="53" applyFont="1" applyFill="1" applyBorder="1" applyAlignment="1">
      <alignment vertical="top" wrapText="1"/>
      <protection/>
    </xf>
    <xf numFmtId="0" fontId="12" fillId="0" borderId="11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horizontal="center"/>
    </xf>
    <xf numFmtId="165" fontId="4" fillId="0" borderId="26" xfId="0" applyNumberFormat="1" applyFont="1" applyFill="1" applyBorder="1" applyAlignment="1">
      <alignment/>
    </xf>
    <xf numFmtId="49" fontId="4" fillId="0" borderId="10" xfId="53" applyNumberFormat="1" applyFont="1" applyFill="1" applyBorder="1" applyAlignment="1">
      <alignment horizontal="center"/>
      <protection/>
    </xf>
    <xf numFmtId="49" fontId="5" fillId="0" borderId="10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2" borderId="0" xfId="0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/>
    </xf>
    <xf numFmtId="165" fontId="4" fillId="32" borderId="0" xfId="0" applyNumberFormat="1" applyFont="1" applyFill="1" applyAlignment="1">
      <alignment horizontal="left"/>
    </xf>
    <xf numFmtId="165" fontId="0" fillId="32" borderId="0" xfId="0" applyNumberFormat="1" applyFont="1" applyFill="1" applyAlignment="1">
      <alignment horizontal="left" wrapText="1"/>
    </xf>
    <xf numFmtId="0" fontId="0" fillId="32" borderId="0" xfId="0" applyFill="1" applyAlignment="1">
      <alignment horizontal="left"/>
    </xf>
    <xf numFmtId="0" fontId="0" fillId="32" borderId="0" xfId="0" applyFill="1" applyAlignment="1">
      <alignment vertical="center"/>
    </xf>
    <xf numFmtId="49" fontId="19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165" fontId="4" fillId="0" borderId="19" xfId="53" applyNumberFormat="1" applyFont="1" applyFill="1" applyBorder="1" applyAlignment="1">
      <alignment/>
      <protection/>
    </xf>
    <xf numFmtId="49" fontId="10" fillId="0" borderId="10" xfId="0" applyNumberFormat="1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/>
    </xf>
    <xf numFmtId="165" fontId="4" fillId="0" borderId="20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165" fontId="0" fillId="0" borderId="19" xfId="0" applyNumberFormat="1" applyFont="1" applyFill="1" applyBorder="1" applyAlignment="1">
      <alignment vertical="center"/>
    </xf>
    <xf numFmtId="165" fontId="4" fillId="0" borderId="19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justify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H383"/>
  <sheetViews>
    <sheetView tabSelected="1" zoomScaleSheetLayoutView="100" zoomScalePageLayoutView="0" workbookViewId="0" topLeftCell="A43">
      <selection activeCell="H3" sqref="H3"/>
    </sheetView>
  </sheetViews>
  <sheetFormatPr defaultColWidth="9.125" defaultRowHeight="12.75"/>
  <cols>
    <col min="1" max="1" width="65.875" style="2" customWidth="1"/>
    <col min="2" max="2" width="8.375" style="2" customWidth="1"/>
    <col min="3" max="3" width="5.875" style="2" customWidth="1"/>
    <col min="4" max="4" width="6.125" style="2" customWidth="1"/>
    <col min="5" max="5" width="9.50390625" style="2" customWidth="1"/>
    <col min="6" max="6" width="6.00390625" style="2" customWidth="1"/>
    <col min="7" max="7" width="18.625" style="2" customWidth="1"/>
    <col min="8" max="8" width="10.625" style="2" bestFit="1" customWidth="1"/>
    <col min="9" max="16384" width="9.125" style="2" customWidth="1"/>
  </cols>
  <sheetData>
    <row r="1" spans="4:7" ht="12.75">
      <c r="D1" s="124" t="s">
        <v>149</v>
      </c>
      <c r="E1" s="125"/>
      <c r="F1" s="125"/>
      <c r="G1" s="125"/>
    </row>
    <row r="2" spans="1:8" ht="68.25" customHeight="1">
      <c r="A2" s="129"/>
      <c r="B2" s="130"/>
      <c r="C2" s="130"/>
      <c r="E2" s="126" t="s">
        <v>139</v>
      </c>
      <c r="F2" s="126"/>
      <c r="G2" s="126"/>
      <c r="H2" s="3"/>
    </row>
    <row r="3" spans="5:8" ht="27" customHeight="1">
      <c r="E3" s="127" t="s">
        <v>150</v>
      </c>
      <c r="F3" s="127"/>
      <c r="G3" s="127"/>
      <c r="H3" s="4"/>
    </row>
    <row r="4" ht="15" customHeight="1"/>
    <row r="5" spans="1:8" ht="20.25" customHeight="1">
      <c r="A5" s="128" t="s">
        <v>88</v>
      </c>
      <c r="B5" s="128"/>
      <c r="C5" s="128"/>
      <c r="D5" s="128"/>
      <c r="E5" s="128"/>
      <c r="F5" s="128"/>
      <c r="G5" s="128"/>
      <c r="H5" s="26"/>
    </row>
    <row r="6" ht="13.5" thickBot="1">
      <c r="G6" s="5"/>
    </row>
    <row r="7" spans="1:7" ht="43.5" customHeight="1" thickBot="1">
      <c r="A7" s="27" t="s">
        <v>0</v>
      </c>
      <c r="B7" s="28" t="s">
        <v>29</v>
      </c>
      <c r="C7" s="29" t="s">
        <v>1</v>
      </c>
      <c r="D7" s="29" t="s">
        <v>2</v>
      </c>
      <c r="E7" s="29" t="s">
        <v>3</v>
      </c>
      <c r="F7" s="29" t="s">
        <v>4</v>
      </c>
      <c r="G7" s="30" t="s">
        <v>39</v>
      </c>
    </row>
    <row r="8" spans="1:8" ht="20.25" customHeight="1">
      <c r="A8" s="22" t="s">
        <v>89</v>
      </c>
      <c r="B8" s="23"/>
      <c r="C8" s="24"/>
      <c r="D8" s="24"/>
      <c r="E8" s="24"/>
      <c r="F8" s="24"/>
      <c r="G8" s="49">
        <f>G10+G23+G29+G37+G99+G105+G115+G126+G140+G155+G216+G228+G241+G121</f>
        <v>2463445.1000000006</v>
      </c>
      <c r="H8" s="25"/>
    </row>
    <row r="9" spans="1:8" ht="11.25" customHeight="1">
      <c r="A9" s="7" t="s">
        <v>5</v>
      </c>
      <c r="B9" s="8"/>
      <c r="C9" s="6"/>
      <c r="D9" s="6"/>
      <c r="E9" s="6"/>
      <c r="F9" s="6"/>
      <c r="G9" s="31"/>
      <c r="H9" s="25"/>
    </row>
    <row r="10" spans="1:8" ht="43.5" customHeight="1">
      <c r="A10" s="75" t="s">
        <v>90</v>
      </c>
      <c r="B10" s="76"/>
      <c r="C10" s="77"/>
      <c r="D10" s="77"/>
      <c r="E10" s="77"/>
      <c r="F10" s="77"/>
      <c r="G10" s="78">
        <f>G11</f>
        <v>106362.00000000001</v>
      </c>
      <c r="H10" s="108"/>
    </row>
    <row r="11" spans="1:8" ht="29.25" customHeight="1">
      <c r="A11" s="67" t="s">
        <v>91</v>
      </c>
      <c r="B11" s="74" t="s">
        <v>38</v>
      </c>
      <c r="C11" s="6"/>
      <c r="D11" s="6"/>
      <c r="E11" s="6"/>
      <c r="F11" s="6"/>
      <c r="G11" s="73">
        <f>G12+G17</f>
        <v>106362.00000000001</v>
      </c>
      <c r="H11" s="108"/>
    </row>
    <row r="12" spans="1:8" ht="16.5" customHeight="1">
      <c r="A12" s="66" t="s">
        <v>93</v>
      </c>
      <c r="B12" s="68" t="s">
        <v>38</v>
      </c>
      <c r="C12" s="69" t="s">
        <v>9</v>
      </c>
      <c r="D12" s="72"/>
      <c r="E12" s="72"/>
      <c r="F12" s="72"/>
      <c r="G12" s="73">
        <f>G13+G15</f>
        <v>46384.50000000001</v>
      </c>
      <c r="H12" s="108"/>
    </row>
    <row r="13" spans="1:8" ht="15" customHeight="1">
      <c r="A13" s="54" t="s">
        <v>41</v>
      </c>
      <c r="B13" s="65" t="s">
        <v>38</v>
      </c>
      <c r="C13" s="1" t="s">
        <v>9</v>
      </c>
      <c r="D13" s="1" t="s">
        <v>24</v>
      </c>
      <c r="E13" s="6"/>
      <c r="F13" s="6"/>
      <c r="G13" s="31">
        <f>G14</f>
        <v>45884.50000000001</v>
      </c>
      <c r="H13" s="108"/>
    </row>
    <row r="14" spans="1:8" ht="16.5" customHeight="1">
      <c r="A14" s="52" t="s">
        <v>44</v>
      </c>
      <c r="B14" s="21" t="s">
        <v>38</v>
      </c>
      <c r="C14" s="15" t="s">
        <v>9</v>
      </c>
      <c r="D14" s="15" t="s">
        <v>24</v>
      </c>
      <c r="E14" s="16" t="s">
        <v>68</v>
      </c>
      <c r="F14" s="15" t="s">
        <v>45</v>
      </c>
      <c r="G14" s="116">
        <f>44765.8-257.2-290.4+1874.4-208.1</f>
        <v>45884.50000000001</v>
      </c>
      <c r="H14" s="108"/>
    </row>
    <row r="15" spans="1:8" ht="16.5" customHeight="1">
      <c r="A15" s="53" t="s">
        <v>15</v>
      </c>
      <c r="B15" s="65" t="s">
        <v>38</v>
      </c>
      <c r="C15" s="1" t="s">
        <v>9</v>
      </c>
      <c r="D15" s="1" t="s">
        <v>12</v>
      </c>
      <c r="E15" s="16"/>
      <c r="F15" s="15"/>
      <c r="G15" s="31">
        <f>G16</f>
        <v>500</v>
      </c>
      <c r="H15" s="108"/>
    </row>
    <row r="16" spans="1:8" ht="16.5" customHeight="1">
      <c r="A16" s="52" t="s">
        <v>44</v>
      </c>
      <c r="B16" s="21" t="s">
        <v>38</v>
      </c>
      <c r="C16" s="15" t="s">
        <v>9</v>
      </c>
      <c r="D16" s="15" t="s">
        <v>12</v>
      </c>
      <c r="E16" s="16" t="s">
        <v>68</v>
      </c>
      <c r="F16" s="15" t="s">
        <v>45</v>
      </c>
      <c r="G16" s="32">
        <v>500</v>
      </c>
      <c r="H16" s="108"/>
    </row>
    <row r="17" spans="1:8" ht="15.75" customHeight="1">
      <c r="A17" s="54" t="s">
        <v>92</v>
      </c>
      <c r="B17" s="68" t="s">
        <v>38</v>
      </c>
      <c r="C17" s="69" t="s">
        <v>17</v>
      </c>
      <c r="D17" s="69"/>
      <c r="E17" s="69"/>
      <c r="F17" s="70"/>
      <c r="G17" s="71">
        <f>G18+G20</f>
        <v>59977.50000000001</v>
      </c>
      <c r="H17" s="108"/>
    </row>
    <row r="18" spans="1:8" ht="15.75" customHeight="1">
      <c r="A18" s="53" t="s">
        <v>19</v>
      </c>
      <c r="B18" s="65" t="s">
        <v>38</v>
      </c>
      <c r="C18" s="1" t="s">
        <v>17</v>
      </c>
      <c r="D18" s="1" t="s">
        <v>7</v>
      </c>
      <c r="E18" s="44"/>
      <c r="F18" s="15"/>
      <c r="G18" s="34">
        <f>G19</f>
        <v>806.1</v>
      </c>
      <c r="H18" s="108"/>
    </row>
    <row r="19" spans="1:8" ht="14.25" customHeight="1">
      <c r="A19" s="52" t="s">
        <v>44</v>
      </c>
      <c r="B19" s="21" t="s">
        <v>38</v>
      </c>
      <c r="C19" s="15" t="s">
        <v>17</v>
      </c>
      <c r="D19" s="15" t="s">
        <v>7</v>
      </c>
      <c r="E19" s="16" t="s">
        <v>68</v>
      </c>
      <c r="F19" s="15" t="s">
        <v>45</v>
      </c>
      <c r="G19" s="116">
        <f>865.9-59.8</f>
        <v>806.1</v>
      </c>
      <c r="H19" s="108"/>
    </row>
    <row r="20" spans="1:8" ht="16.5" customHeight="1">
      <c r="A20" s="55" t="s">
        <v>27</v>
      </c>
      <c r="B20" s="65" t="s">
        <v>38</v>
      </c>
      <c r="C20" s="1" t="s">
        <v>17</v>
      </c>
      <c r="D20" s="1" t="s">
        <v>8</v>
      </c>
      <c r="E20" s="16"/>
      <c r="F20" s="15"/>
      <c r="G20" s="34">
        <f>G21+G22</f>
        <v>59171.40000000001</v>
      </c>
      <c r="H20" s="108"/>
    </row>
    <row r="21" spans="1:8" ht="15" customHeight="1">
      <c r="A21" s="52" t="s">
        <v>44</v>
      </c>
      <c r="B21" s="21" t="s">
        <v>38</v>
      </c>
      <c r="C21" s="15" t="s">
        <v>17</v>
      </c>
      <c r="D21" s="15" t="s">
        <v>8</v>
      </c>
      <c r="E21" s="16" t="s">
        <v>68</v>
      </c>
      <c r="F21" s="15" t="s">
        <v>45</v>
      </c>
      <c r="G21" s="117">
        <f>45027.6+13521-700-43270.2+1636-266.1+738.9</f>
        <v>16687.2</v>
      </c>
      <c r="H21" s="108"/>
    </row>
    <row r="22" spans="1:8" ht="21.75" customHeight="1">
      <c r="A22" s="43" t="s">
        <v>49</v>
      </c>
      <c r="B22" s="21" t="s">
        <v>38</v>
      </c>
      <c r="C22" s="15" t="s">
        <v>17</v>
      </c>
      <c r="D22" s="15" t="s">
        <v>8</v>
      </c>
      <c r="E22" s="16" t="s">
        <v>68</v>
      </c>
      <c r="F22" s="15" t="s">
        <v>50</v>
      </c>
      <c r="G22" s="117">
        <f>51915.8+58.4-21588.4+25595.3-33696.9+20200</f>
        <v>42484.200000000004</v>
      </c>
      <c r="H22" s="108"/>
    </row>
    <row r="23" spans="1:8" ht="45.75" customHeight="1">
      <c r="A23" s="80" t="s">
        <v>94</v>
      </c>
      <c r="B23" s="39"/>
      <c r="C23" s="44"/>
      <c r="D23" s="44"/>
      <c r="E23" s="44"/>
      <c r="F23" s="6"/>
      <c r="G23" s="78">
        <f>G24</f>
        <v>132.7</v>
      </c>
      <c r="H23" s="108"/>
    </row>
    <row r="24" spans="1:8" ht="15.75" customHeight="1">
      <c r="A24" s="81" t="s">
        <v>95</v>
      </c>
      <c r="B24" s="68" t="s">
        <v>30</v>
      </c>
      <c r="C24" s="44"/>
      <c r="D24" s="44"/>
      <c r="E24" s="44"/>
      <c r="F24" s="6"/>
      <c r="G24" s="71">
        <f>G25</f>
        <v>132.7</v>
      </c>
      <c r="H24" s="108"/>
    </row>
    <row r="25" spans="1:8" ht="17.25" customHeight="1">
      <c r="A25" s="82" t="s">
        <v>96</v>
      </c>
      <c r="B25" s="68" t="s">
        <v>30</v>
      </c>
      <c r="C25" s="69" t="s">
        <v>6</v>
      </c>
      <c r="D25" s="15"/>
      <c r="E25" s="16"/>
      <c r="F25" s="15"/>
      <c r="G25" s="71">
        <f>G26</f>
        <v>132.7</v>
      </c>
      <c r="H25" s="108"/>
    </row>
    <row r="26" spans="1:8" ht="15" customHeight="1">
      <c r="A26" s="53" t="s">
        <v>13</v>
      </c>
      <c r="B26" s="65" t="s">
        <v>30</v>
      </c>
      <c r="C26" s="1" t="s">
        <v>6</v>
      </c>
      <c r="D26" s="1" t="s">
        <v>35</v>
      </c>
      <c r="E26" s="1"/>
      <c r="F26" s="1"/>
      <c r="G26" s="34">
        <f>G27+G28</f>
        <v>132.7</v>
      </c>
      <c r="H26" s="108"/>
    </row>
    <row r="27" spans="1:8" ht="35.25" customHeight="1">
      <c r="A27" s="56" t="s">
        <v>43</v>
      </c>
      <c r="B27" s="14" t="s">
        <v>30</v>
      </c>
      <c r="C27" s="15" t="s">
        <v>6</v>
      </c>
      <c r="D27" s="15" t="s">
        <v>35</v>
      </c>
      <c r="E27" s="15" t="s">
        <v>48</v>
      </c>
      <c r="F27" s="15" t="s">
        <v>42</v>
      </c>
      <c r="G27" s="33">
        <v>84.2</v>
      </c>
      <c r="H27" s="108"/>
    </row>
    <row r="28" spans="1:8" ht="15" customHeight="1">
      <c r="A28" s="52" t="s">
        <v>44</v>
      </c>
      <c r="B28" s="14" t="s">
        <v>30</v>
      </c>
      <c r="C28" s="15" t="s">
        <v>6</v>
      </c>
      <c r="D28" s="15" t="s">
        <v>35</v>
      </c>
      <c r="E28" s="15" t="s">
        <v>48</v>
      </c>
      <c r="F28" s="15" t="s">
        <v>45</v>
      </c>
      <c r="G28" s="32">
        <f>131-82.5</f>
        <v>48.5</v>
      </c>
      <c r="H28" s="108"/>
    </row>
    <row r="29" spans="1:8" ht="31.5" customHeight="1">
      <c r="A29" s="80" t="s">
        <v>97</v>
      </c>
      <c r="B29" s="86"/>
      <c r="C29" s="87"/>
      <c r="D29" s="87"/>
      <c r="E29" s="87"/>
      <c r="F29" s="87"/>
      <c r="G29" s="78">
        <f>G30</f>
        <v>24332.799999999996</v>
      </c>
      <c r="H29" s="79"/>
    </row>
    <row r="30" spans="1:8" ht="39.75" customHeight="1">
      <c r="A30" s="58" t="s">
        <v>99</v>
      </c>
      <c r="B30" s="86"/>
      <c r="C30" s="87"/>
      <c r="D30" s="87"/>
      <c r="E30" s="87"/>
      <c r="F30" s="87"/>
      <c r="G30" s="36">
        <f>G31</f>
        <v>24332.799999999996</v>
      </c>
      <c r="H30" s="109"/>
    </row>
    <row r="31" spans="1:8" ht="27" customHeight="1">
      <c r="A31" s="81" t="s">
        <v>98</v>
      </c>
      <c r="B31" s="106" t="s">
        <v>31</v>
      </c>
      <c r="C31" s="70"/>
      <c r="D31" s="70"/>
      <c r="E31" s="70"/>
      <c r="F31" s="70"/>
      <c r="G31" s="71">
        <f>G32</f>
        <v>24332.799999999996</v>
      </c>
      <c r="H31" s="108"/>
    </row>
    <row r="32" spans="1:8" ht="17.25" customHeight="1">
      <c r="A32" s="82" t="s">
        <v>96</v>
      </c>
      <c r="B32" s="68" t="s">
        <v>31</v>
      </c>
      <c r="C32" s="69" t="s">
        <v>6</v>
      </c>
      <c r="D32" s="15"/>
      <c r="E32" s="15"/>
      <c r="F32" s="15"/>
      <c r="G32" s="71">
        <f>G33</f>
        <v>24332.799999999996</v>
      </c>
      <c r="H32" s="108"/>
    </row>
    <row r="33" spans="1:8" ht="27" customHeight="1">
      <c r="A33" s="53" t="s">
        <v>37</v>
      </c>
      <c r="B33" s="65" t="s">
        <v>31</v>
      </c>
      <c r="C33" s="1" t="s">
        <v>6</v>
      </c>
      <c r="D33" s="1" t="s">
        <v>10</v>
      </c>
      <c r="E33" s="44"/>
      <c r="F33" s="15"/>
      <c r="G33" s="34">
        <f>G34+G35+G36</f>
        <v>24332.799999999996</v>
      </c>
      <c r="H33" s="108"/>
    </row>
    <row r="34" spans="1:8" ht="35.25" customHeight="1">
      <c r="A34" s="13" t="s">
        <v>43</v>
      </c>
      <c r="B34" s="118" t="s">
        <v>31</v>
      </c>
      <c r="C34" s="15" t="s">
        <v>6</v>
      </c>
      <c r="D34" s="15" t="s">
        <v>10</v>
      </c>
      <c r="E34" s="14" t="s">
        <v>82</v>
      </c>
      <c r="F34" s="15" t="s">
        <v>42</v>
      </c>
      <c r="G34" s="119">
        <f>22443.6+56+147.6+502.7+46</f>
        <v>23195.899999999998</v>
      </c>
      <c r="H34" s="108"/>
    </row>
    <row r="35" spans="1:8" ht="14.25" customHeight="1">
      <c r="A35" s="52" t="s">
        <v>44</v>
      </c>
      <c r="B35" s="118" t="s">
        <v>31</v>
      </c>
      <c r="C35" s="15" t="s">
        <v>6</v>
      </c>
      <c r="D35" s="15" t="s">
        <v>10</v>
      </c>
      <c r="E35" s="14" t="s">
        <v>82</v>
      </c>
      <c r="F35" s="15" t="s">
        <v>45</v>
      </c>
      <c r="G35" s="119">
        <f>1681.5-502.7-46</f>
        <v>1132.8</v>
      </c>
      <c r="H35" s="108"/>
    </row>
    <row r="36" spans="1:8" ht="13.5" customHeight="1">
      <c r="A36" s="52" t="s">
        <v>46</v>
      </c>
      <c r="B36" s="118" t="s">
        <v>31</v>
      </c>
      <c r="C36" s="15" t="s">
        <v>6</v>
      </c>
      <c r="D36" s="15" t="s">
        <v>10</v>
      </c>
      <c r="E36" s="14" t="s">
        <v>82</v>
      </c>
      <c r="F36" s="15" t="s">
        <v>47</v>
      </c>
      <c r="G36" s="33">
        <v>4.1</v>
      </c>
      <c r="H36" s="108"/>
    </row>
    <row r="37" spans="1:8" ht="45.75" customHeight="1">
      <c r="A37" s="90" t="s">
        <v>100</v>
      </c>
      <c r="B37" s="86"/>
      <c r="C37" s="87"/>
      <c r="D37" s="87"/>
      <c r="E37" s="87"/>
      <c r="F37" s="87"/>
      <c r="G37" s="60">
        <f>G38+G57+G65+G70+G75+G81+G86</f>
        <v>1229405.7000000002</v>
      </c>
      <c r="H37" s="25"/>
    </row>
    <row r="38" spans="1:8" ht="26.25" customHeight="1">
      <c r="A38" s="17" t="s">
        <v>101</v>
      </c>
      <c r="B38" s="83"/>
      <c r="C38" s="64"/>
      <c r="D38" s="64"/>
      <c r="E38" s="64"/>
      <c r="F38" s="64"/>
      <c r="G38" s="35">
        <f>G39</f>
        <v>483510.4</v>
      </c>
      <c r="H38" s="25"/>
    </row>
    <row r="39" spans="1:8" ht="26.25" customHeight="1">
      <c r="A39" s="81" t="s">
        <v>102</v>
      </c>
      <c r="B39" s="68" t="s">
        <v>32</v>
      </c>
      <c r="C39" s="44"/>
      <c r="D39" s="44"/>
      <c r="E39" s="44"/>
      <c r="F39" s="15"/>
      <c r="G39" s="73">
        <f>G40</f>
        <v>483510.4</v>
      </c>
      <c r="H39" s="25"/>
    </row>
    <row r="40" spans="1:8" ht="17.25" customHeight="1">
      <c r="A40" s="53" t="s">
        <v>103</v>
      </c>
      <c r="B40" s="68" t="s">
        <v>32</v>
      </c>
      <c r="C40" s="69" t="s">
        <v>11</v>
      </c>
      <c r="D40" s="15"/>
      <c r="E40" s="15"/>
      <c r="F40" s="15"/>
      <c r="G40" s="73">
        <f>G41</f>
        <v>483510.4</v>
      </c>
      <c r="H40" s="25"/>
    </row>
    <row r="41" spans="1:8" ht="15.75" customHeight="1">
      <c r="A41" s="53" t="s">
        <v>20</v>
      </c>
      <c r="B41" s="65" t="s">
        <v>32</v>
      </c>
      <c r="C41" s="1" t="s">
        <v>11</v>
      </c>
      <c r="D41" s="1" t="s">
        <v>6</v>
      </c>
      <c r="E41" s="15"/>
      <c r="F41" s="15"/>
      <c r="G41" s="31">
        <f>G42+G46+G50+G54</f>
        <v>483510.4</v>
      </c>
      <c r="H41" s="25"/>
    </row>
    <row r="42" spans="1:8" ht="33" customHeight="1">
      <c r="A42" s="43" t="s">
        <v>43</v>
      </c>
      <c r="B42" s="39"/>
      <c r="C42" s="44"/>
      <c r="D42" s="44"/>
      <c r="E42" s="44"/>
      <c r="F42" s="6"/>
      <c r="G42" s="32">
        <f>G44+G45</f>
        <v>24882.199999999997</v>
      </c>
      <c r="H42" s="108"/>
    </row>
    <row r="43" spans="1:8" ht="13.5" customHeight="1">
      <c r="A43" s="57" t="s">
        <v>5</v>
      </c>
      <c r="B43" s="39"/>
      <c r="C43" s="44"/>
      <c r="D43" s="44"/>
      <c r="E43" s="44"/>
      <c r="F43" s="6"/>
      <c r="G43" s="31"/>
      <c r="H43" s="108"/>
    </row>
    <row r="44" spans="1:8" ht="13.5" customHeight="1">
      <c r="A44" s="13" t="s">
        <v>104</v>
      </c>
      <c r="B44" s="14" t="s">
        <v>32</v>
      </c>
      <c r="C44" s="15" t="s">
        <v>11</v>
      </c>
      <c r="D44" s="15" t="s">
        <v>6</v>
      </c>
      <c r="E44" s="15" t="s">
        <v>59</v>
      </c>
      <c r="F44" s="15" t="s">
        <v>42</v>
      </c>
      <c r="G44" s="32">
        <f>5781.4-21.6</f>
        <v>5759.799999999999</v>
      </c>
      <c r="H44" s="108"/>
    </row>
    <row r="45" spans="1:8" ht="12.75" customHeight="1">
      <c r="A45" s="13" t="s">
        <v>26</v>
      </c>
      <c r="B45" s="14" t="s">
        <v>32</v>
      </c>
      <c r="C45" s="15" t="s">
        <v>11</v>
      </c>
      <c r="D45" s="15" t="s">
        <v>6</v>
      </c>
      <c r="E45" s="15" t="s">
        <v>57</v>
      </c>
      <c r="F45" s="15" t="s">
        <v>42</v>
      </c>
      <c r="G45" s="32">
        <f>19018.3+104.1</f>
        <v>19122.399999999998</v>
      </c>
      <c r="H45" s="108"/>
    </row>
    <row r="46" spans="1:8" ht="15" customHeight="1">
      <c r="A46" s="52" t="s">
        <v>44</v>
      </c>
      <c r="B46" s="39"/>
      <c r="C46" s="1"/>
      <c r="D46" s="1"/>
      <c r="E46" s="1"/>
      <c r="F46" s="1"/>
      <c r="G46" s="32">
        <f>G48+G49</f>
        <v>4660.7</v>
      </c>
      <c r="H46" s="108"/>
    </row>
    <row r="47" spans="1:8" ht="14.25" customHeight="1">
      <c r="A47" s="57" t="s">
        <v>5</v>
      </c>
      <c r="B47" s="39"/>
      <c r="C47" s="1"/>
      <c r="D47" s="1"/>
      <c r="E47" s="1"/>
      <c r="F47" s="1"/>
      <c r="G47" s="31"/>
      <c r="H47" s="108"/>
    </row>
    <row r="48" spans="1:8" ht="14.25" customHeight="1">
      <c r="A48" s="13" t="s">
        <v>104</v>
      </c>
      <c r="B48" s="14" t="s">
        <v>32</v>
      </c>
      <c r="C48" s="15" t="s">
        <v>11</v>
      </c>
      <c r="D48" s="15" t="s">
        <v>6</v>
      </c>
      <c r="E48" s="15" t="s">
        <v>58</v>
      </c>
      <c r="F48" s="16" t="s">
        <v>45</v>
      </c>
      <c r="G48" s="32">
        <f>45.3+21.6</f>
        <v>66.9</v>
      </c>
      <c r="H48" s="108"/>
    </row>
    <row r="49" spans="1:8" ht="14.25" customHeight="1">
      <c r="A49" s="13" t="s">
        <v>26</v>
      </c>
      <c r="B49" s="14" t="s">
        <v>32</v>
      </c>
      <c r="C49" s="15" t="s">
        <v>11</v>
      </c>
      <c r="D49" s="15" t="s">
        <v>6</v>
      </c>
      <c r="E49" s="15" t="s">
        <v>57</v>
      </c>
      <c r="F49" s="16" t="s">
        <v>45</v>
      </c>
      <c r="G49" s="32">
        <f>4495.8+201.2-103.2</f>
        <v>4593.8</v>
      </c>
      <c r="H49" s="108"/>
    </row>
    <row r="50" spans="1:8" ht="22.5" customHeight="1">
      <c r="A50" s="43" t="s">
        <v>49</v>
      </c>
      <c r="B50" s="21"/>
      <c r="C50" s="15"/>
      <c r="D50" s="15"/>
      <c r="E50" s="15"/>
      <c r="F50" s="15"/>
      <c r="G50" s="32">
        <f>G52+G53</f>
        <v>453834.7</v>
      </c>
      <c r="H50" s="108"/>
    </row>
    <row r="51" spans="1:8" ht="12.75" customHeight="1">
      <c r="A51" s="57" t="s">
        <v>5</v>
      </c>
      <c r="B51" s="39"/>
      <c r="C51" s="44"/>
      <c r="D51" s="44"/>
      <c r="E51" s="44"/>
      <c r="F51" s="15"/>
      <c r="G51" s="31"/>
      <c r="H51" s="108"/>
    </row>
    <row r="52" spans="1:8" ht="13.5" customHeight="1">
      <c r="A52" s="13" t="s">
        <v>104</v>
      </c>
      <c r="B52" s="14" t="s">
        <v>32</v>
      </c>
      <c r="C52" s="15" t="s">
        <v>11</v>
      </c>
      <c r="D52" s="15" t="s">
        <v>6</v>
      </c>
      <c r="E52" s="15" t="s">
        <v>58</v>
      </c>
      <c r="F52" s="15" t="s">
        <v>50</v>
      </c>
      <c r="G52" s="32">
        <v>225966.4</v>
      </c>
      <c r="H52" s="108"/>
    </row>
    <row r="53" spans="1:8" ht="13.5" customHeight="1">
      <c r="A53" s="13" t="s">
        <v>26</v>
      </c>
      <c r="B53" s="14" t="s">
        <v>32</v>
      </c>
      <c r="C53" s="15" t="s">
        <v>11</v>
      </c>
      <c r="D53" s="15" t="s">
        <v>6</v>
      </c>
      <c r="E53" s="15" t="s">
        <v>57</v>
      </c>
      <c r="F53" s="15" t="s">
        <v>50</v>
      </c>
      <c r="G53" s="32">
        <f>223611.1+2652.2+2165.2+529-1089.2</f>
        <v>227868.30000000002</v>
      </c>
      <c r="H53" s="108"/>
    </row>
    <row r="54" spans="1:8" ht="14.25" customHeight="1">
      <c r="A54" s="52" t="s">
        <v>46</v>
      </c>
      <c r="B54" s="21"/>
      <c r="C54" s="15"/>
      <c r="D54" s="15"/>
      <c r="E54" s="15"/>
      <c r="F54" s="15"/>
      <c r="G54" s="32">
        <f>G56</f>
        <v>132.8</v>
      </c>
      <c r="H54" s="108"/>
    </row>
    <row r="55" spans="1:8" ht="13.5" customHeight="1">
      <c r="A55" s="57" t="s">
        <v>5</v>
      </c>
      <c r="B55" s="38"/>
      <c r="C55" s="9"/>
      <c r="D55" s="9"/>
      <c r="E55" s="1"/>
      <c r="F55" s="1"/>
      <c r="G55" s="36"/>
      <c r="H55" s="108"/>
    </row>
    <row r="56" spans="1:8" ht="14.25" customHeight="1">
      <c r="A56" s="52" t="s">
        <v>26</v>
      </c>
      <c r="B56" s="14" t="s">
        <v>32</v>
      </c>
      <c r="C56" s="15" t="s">
        <v>11</v>
      </c>
      <c r="D56" s="15" t="s">
        <v>6</v>
      </c>
      <c r="E56" s="15" t="s">
        <v>57</v>
      </c>
      <c r="F56" s="15" t="s">
        <v>47</v>
      </c>
      <c r="G56" s="32">
        <f>29.6+103.2</f>
        <v>132.8</v>
      </c>
      <c r="H56" s="108"/>
    </row>
    <row r="57" spans="1:8" ht="15.75" customHeight="1">
      <c r="A57" s="58" t="s">
        <v>105</v>
      </c>
      <c r="B57" s="18"/>
      <c r="C57" s="9"/>
      <c r="D57" s="9"/>
      <c r="E57" s="9"/>
      <c r="F57" s="64"/>
      <c r="G57" s="35">
        <f>G58</f>
        <v>515474.2</v>
      </c>
      <c r="H57" s="25"/>
    </row>
    <row r="58" spans="1:8" ht="25.5" customHeight="1">
      <c r="A58" s="81" t="s">
        <v>102</v>
      </c>
      <c r="B58" s="68" t="s">
        <v>32</v>
      </c>
      <c r="C58" s="1"/>
      <c r="D58" s="1"/>
      <c r="E58" s="1"/>
      <c r="F58" s="15"/>
      <c r="G58" s="73">
        <f>G59</f>
        <v>515474.2</v>
      </c>
      <c r="H58" s="25"/>
    </row>
    <row r="59" spans="1:8" ht="18" customHeight="1">
      <c r="A59" s="53" t="s">
        <v>103</v>
      </c>
      <c r="B59" s="68" t="s">
        <v>32</v>
      </c>
      <c r="C59" s="69" t="s">
        <v>11</v>
      </c>
      <c r="D59" s="15"/>
      <c r="E59" s="15"/>
      <c r="F59" s="15"/>
      <c r="G59" s="73">
        <f>G60</f>
        <v>515474.2</v>
      </c>
      <c r="H59" s="25"/>
    </row>
    <row r="60" spans="1:8" ht="15" customHeight="1">
      <c r="A60" s="53" t="s">
        <v>21</v>
      </c>
      <c r="B60" s="65" t="s">
        <v>32</v>
      </c>
      <c r="C60" s="1" t="s">
        <v>11</v>
      </c>
      <c r="D60" s="1" t="s">
        <v>7</v>
      </c>
      <c r="E60" s="44"/>
      <c r="F60" s="15"/>
      <c r="G60" s="31">
        <f>G61</f>
        <v>515474.2</v>
      </c>
      <c r="H60" s="25"/>
    </row>
    <row r="61" spans="1:8" ht="21.75" customHeight="1">
      <c r="A61" s="43" t="s">
        <v>49</v>
      </c>
      <c r="B61" s="14"/>
      <c r="C61" s="15"/>
      <c r="D61" s="15"/>
      <c r="E61" s="15"/>
      <c r="F61" s="15"/>
      <c r="G61" s="32">
        <f>G63+G64</f>
        <v>515474.2</v>
      </c>
      <c r="H61" s="108"/>
    </row>
    <row r="62" spans="1:8" ht="15" customHeight="1">
      <c r="A62" s="57" t="s">
        <v>5</v>
      </c>
      <c r="B62" s="14"/>
      <c r="C62" s="15"/>
      <c r="D62" s="15"/>
      <c r="E62" s="15"/>
      <c r="F62" s="15"/>
      <c r="G62" s="32"/>
      <c r="H62" s="108"/>
    </row>
    <row r="63" spans="1:8" ht="14.25" customHeight="1">
      <c r="A63" s="52" t="s">
        <v>104</v>
      </c>
      <c r="B63" s="14" t="s">
        <v>32</v>
      </c>
      <c r="C63" s="15" t="s">
        <v>11</v>
      </c>
      <c r="D63" s="15" t="s">
        <v>7</v>
      </c>
      <c r="E63" s="15" t="s">
        <v>58</v>
      </c>
      <c r="F63" s="15" t="s">
        <v>50</v>
      </c>
      <c r="G63" s="33">
        <f>308801.2+29.8</f>
        <v>308831</v>
      </c>
      <c r="H63" s="108"/>
    </row>
    <row r="64" spans="1:8" ht="14.25" customHeight="1">
      <c r="A64" s="52" t="s">
        <v>26</v>
      </c>
      <c r="B64" s="14" t="s">
        <v>32</v>
      </c>
      <c r="C64" s="15" t="s">
        <v>11</v>
      </c>
      <c r="D64" s="15" t="s">
        <v>7</v>
      </c>
      <c r="E64" s="15" t="s">
        <v>60</v>
      </c>
      <c r="F64" s="15" t="s">
        <v>50</v>
      </c>
      <c r="G64" s="33">
        <f>204797.1+1458.7-2050+1187.1+1250.3</f>
        <v>206643.2</v>
      </c>
      <c r="H64" s="108"/>
    </row>
    <row r="65" spans="1:8" ht="26.25" customHeight="1">
      <c r="A65" s="17" t="s">
        <v>106</v>
      </c>
      <c r="B65" s="63"/>
      <c r="C65" s="84"/>
      <c r="D65" s="84"/>
      <c r="E65" s="64"/>
      <c r="F65" s="64"/>
      <c r="G65" s="35">
        <f>G66</f>
        <v>213057</v>
      </c>
      <c r="H65" s="25"/>
    </row>
    <row r="66" spans="1:8" ht="26.25" customHeight="1">
      <c r="A66" s="81" t="s">
        <v>102</v>
      </c>
      <c r="B66" s="68" t="s">
        <v>32</v>
      </c>
      <c r="C66" s="1"/>
      <c r="D66" s="1"/>
      <c r="E66" s="15"/>
      <c r="F66" s="15"/>
      <c r="G66" s="73">
        <f>G67</f>
        <v>213057</v>
      </c>
      <c r="H66" s="25"/>
    </row>
    <row r="67" spans="1:8" ht="15.75" customHeight="1">
      <c r="A67" s="53" t="s">
        <v>103</v>
      </c>
      <c r="B67" s="68" t="s">
        <v>32</v>
      </c>
      <c r="C67" s="69" t="s">
        <v>11</v>
      </c>
      <c r="D67" s="15"/>
      <c r="E67" s="15"/>
      <c r="F67" s="15"/>
      <c r="G67" s="73">
        <f>G68</f>
        <v>213057</v>
      </c>
      <c r="H67" s="25"/>
    </row>
    <row r="68" spans="1:8" ht="15.75" customHeight="1">
      <c r="A68" s="53" t="s">
        <v>21</v>
      </c>
      <c r="B68" s="65" t="s">
        <v>32</v>
      </c>
      <c r="C68" s="1" t="s">
        <v>11</v>
      </c>
      <c r="D68" s="1" t="s">
        <v>7</v>
      </c>
      <c r="E68" s="6"/>
      <c r="F68" s="6"/>
      <c r="G68" s="34">
        <f>G69</f>
        <v>213057</v>
      </c>
      <c r="H68" s="25"/>
    </row>
    <row r="69" spans="1:8" ht="22.5" customHeight="1">
      <c r="A69" s="43" t="s">
        <v>49</v>
      </c>
      <c r="B69" s="14" t="s">
        <v>32</v>
      </c>
      <c r="C69" s="15" t="s">
        <v>11</v>
      </c>
      <c r="D69" s="15" t="s">
        <v>7</v>
      </c>
      <c r="E69" s="15" t="s">
        <v>61</v>
      </c>
      <c r="F69" s="15" t="s">
        <v>50</v>
      </c>
      <c r="G69" s="33">
        <f>212577.4+479.6</f>
        <v>213057</v>
      </c>
      <c r="H69" s="108"/>
    </row>
    <row r="70" spans="1:8" ht="27" customHeight="1">
      <c r="A70" s="17" t="s">
        <v>107</v>
      </c>
      <c r="B70" s="39"/>
      <c r="C70" s="1"/>
      <c r="D70" s="1"/>
      <c r="E70" s="1"/>
      <c r="F70" s="15"/>
      <c r="G70" s="36">
        <f>G71</f>
        <v>1870</v>
      </c>
      <c r="H70" s="108"/>
    </row>
    <row r="71" spans="1:8" ht="25.5" customHeight="1">
      <c r="A71" s="81" t="s">
        <v>102</v>
      </c>
      <c r="B71" s="68" t="s">
        <v>32</v>
      </c>
      <c r="C71" s="1"/>
      <c r="D71" s="15"/>
      <c r="E71" s="15"/>
      <c r="F71" s="15"/>
      <c r="G71" s="73">
        <f>G72</f>
        <v>1870</v>
      </c>
      <c r="H71" s="108"/>
    </row>
    <row r="72" spans="1:8" ht="16.5" customHeight="1">
      <c r="A72" s="53" t="s">
        <v>103</v>
      </c>
      <c r="B72" s="68" t="s">
        <v>32</v>
      </c>
      <c r="C72" s="69" t="s">
        <v>11</v>
      </c>
      <c r="D72" s="1"/>
      <c r="E72" s="1"/>
      <c r="F72" s="15"/>
      <c r="G72" s="73">
        <f>G73</f>
        <v>1870</v>
      </c>
      <c r="H72" s="108"/>
    </row>
    <row r="73" spans="1:8" ht="15.75" customHeight="1">
      <c r="A73" s="53" t="s">
        <v>23</v>
      </c>
      <c r="B73" s="65" t="s">
        <v>32</v>
      </c>
      <c r="C73" s="1" t="s">
        <v>11</v>
      </c>
      <c r="D73" s="1" t="s">
        <v>24</v>
      </c>
      <c r="E73" s="19"/>
      <c r="F73" s="6"/>
      <c r="G73" s="31">
        <f>G74</f>
        <v>1870</v>
      </c>
      <c r="H73" s="108"/>
    </row>
    <row r="74" spans="1:8" ht="15" customHeight="1">
      <c r="A74" s="52" t="s">
        <v>44</v>
      </c>
      <c r="B74" s="14" t="s">
        <v>32</v>
      </c>
      <c r="C74" s="15" t="s">
        <v>11</v>
      </c>
      <c r="D74" s="15" t="s">
        <v>24</v>
      </c>
      <c r="E74" s="15" t="s">
        <v>65</v>
      </c>
      <c r="F74" s="15" t="s">
        <v>45</v>
      </c>
      <c r="G74" s="32">
        <v>1870</v>
      </c>
      <c r="H74" s="108"/>
    </row>
    <row r="75" spans="1:8" ht="16.5" customHeight="1">
      <c r="A75" s="58" t="s">
        <v>108</v>
      </c>
      <c r="B75" s="18"/>
      <c r="C75" s="9"/>
      <c r="D75" s="9"/>
      <c r="E75" s="9"/>
      <c r="F75" s="64"/>
      <c r="G75" s="35">
        <f>G76</f>
        <v>4918.4</v>
      </c>
      <c r="H75" s="108"/>
    </row>
    <row r="76" spans="1:8" ht="27.75" customHeight="1">
      <c r="A76" s="81" t="s">
        <v>102</v>
      </c>
      <c r="B76" s="68" t="s">
        <v>32</v>
      </c>
      <c r="C76" s="1"/>
      <c r="D76" s="1"/>
      <c r="E76" s="1"/>
      <c r="F76" s="15"/>
      <c r="G76" s="73">
        <f>G77</f>
        <v>4918.4</v>
      </c>
      <c r="H76" s="108"/>
    </row>
    <row r="77" spans="1:8" ht="17.25" customHeight="1">
      <c r="A77" s="53" t="s">
        <v>103</v>
      </c>
      <c r="B77" s="68" t="s">
        <v>32</v>
      </c>
      <c r="C77" s="69" t="s">
        <v>11</v>
      </c>
      <c r="D77" s="1"/>
      <c r="E77" s="1"/>
      <c r="F77" s="15"/>
      <c r="G77" s="73">
        <f>G78</f>
        <v>4918.4</v>
      </c>
      <c r="H77" s="109"/>
    </row>
    <row r="78" spans="1:8" ht="16.5" customHeight="1">
      <c r="A78" s="53" t="s">
        <v>23</v>
      </c>
      <c r="B78" s="65" t="s">
        <v>32</v>
      </c>
      <c r="C78" s="1" t="s">
        <v>11</v>
      </c>
      <c r="D78" s="1" t="s">
        <v>24</v>
      </c>
      <c r="E78" s="15"/>
      <c r="F78" s="15"/>
      <c r="G78" s="31">
        <f>G79+G80</f>
        <v>4918.4</v>
      </c>
      <c r="H78" s="108"/>
    </row>
    <row r="79" spans="1:8" ht="14.25" customHeight="1">
      <c r="A79" s="52" t="s">
        <v>44</v>
      </c>
      <c r="B79" s="14" t="s">
        <v>32</v>
      </c>
      <c r="C79" s="15" t="s">
        <v>11</v>
      </c>
      <c r="D79" s="15" t="s">
        <v>24</v>
      </c>
      <c r="E79" s="15" t="s">
        <v>66</v>
      </c>
      <c r="F79" s="15" t="s">
        <v>45</v>
      </c>
      <c r="G79" s="116">
        <f>5328.4-2750.2-410</f>
        <v>2168.2</v>
      </c>
      <c r="H79" s="108"/>
    </row>
    <row r="80" spans="1:8" ht="23.25" customHeight="1">
      <c r="A80" s="43" t="s">
        <v>49</v>
      </c>
      <c r="B80" s="14" t="s">
        <v>32</v>
      </c>
      <c r="C80" s="15" t="s">
        <v>11</v>
      </c>
      <c r="D80" s="15" t="s">
        <v>24</v>
      </c>
      <c r="E80" s="15" t="s">
        <v>66</v>
      </c>
      <c r="F80" s="15" t="s">
        <v>50</v>
      </c>
      <c r="G80" s="32">
        <v>2750.2</v>
      </c>
      <c r="H80" s="108"/>
    </row>
    <row r="81" spans="1:8" ht="17.25" customHeight="1">
      <c r="A81" s="58" t="s">
        <v>109</v>
      </c>
      <c r="B81" s="83"/>
      <c r="C81" s="64"/>
      <c r="D81" s="64"/>
      <c r="E81" s="64"/>
      <c r="F81" s="64"/>
      <c r="G81" s="35">
        <f>G82</f>
        <v>9147.099999999999</v>
      </c>
      <c r="H81" s="108"/>
    </row>
    <row r="82" spans="1:8" ht="27" customHeight="1">
      <c r="A82" s="81" t="s">
        <v>102</v>
      </c>
      <c r="B82" s="68" t="s">
        <v>32</v>
      </c>
      <c r="C82" s="1"/>
      <c r="D82" s="15"/>
      <c r="E82" s="15"/>
      <c r="F82" s="15"/>
      <c r="G82" s="73">
        <f>G83</f>
        <v>9147.099999999999</v>
      </c>
      <c r="H82" s="108"/>
    </row>
    <row r="83" spans="1:8" ht="17.25" customHeight="1">
      <c r="A83" s="53" t="s">
        <v>103</v>
      </c>
      <c r="B83" s="68" t="s">
        <v>32</v>
      </c>
      <c r="C83" s="69" t="s">
        <v>11</v>
      </c>
      <c r="D83" s="1"/>
      <c r="E83" s="1"/>
      <c r="F83" s="15"/>
      <c r="G83" s="73">
        <f>G84</f>
        <v>9147.099999999999</v>
      </c>
      <c r="H83" s="108"/>
    </row>
    <row r="84" spans="1:8" ht="16.5" customHeight="1">
      <c r="A84" s="53" t="s">
        <v>22</v>
      </c>
      <c r="B84" s="65" t="s">
        <v>32</v>
      </c>
      <c r="C84" s="1" t="s">
        <v>11</v>
      </c>
      <c r="D84" s="1" t="s">
        <v>11</v>
      </c>
      <c r="E84" s="15"/>
      <c r="F84" s="15"/>
      <c r="G84" s="31">
        <f>G85</f>
        <v>9147.099999999999</v>
      </c>
      <c r="H84" s="108"/>
    </row>
    <row r="85" spans="1:8" ht="23.25" customHeight="1">
      <c r="A85" s="43" t="s">
        <v>49</v>
      </c>
      <c r="B85" s="14" t="s">
        <v>32</v>
      </c>
      <c r="C85" s="15" t="s">
        <v>11</v>
      </c>
      <c r="D85" s="15" t="s">
        <v>11</v>
      </c>
      <c r="E85" s="15" t="s">
        <v>62</v>
      </c>
      <c r="F85" s="15" t="s">
        <v>50</v>
      </c>
      <c r="G85" s="33">
        <f>9262.3-115.2</f>
        <v>9147.099999999999</v>
      </c>
      <c r="H85" s="108"/>
    </row>
    <row r="86" spans="1:8" ht="28.5" customHeight="1">
      <c r="A86" s="58" t="s">
        <v>144</v>
      </c>
      <c r="B86" s="14"/>
      <c r="C86" s="15"/>
      <c r="D86" s="15"/>
      <c r="E86" s="15"/>
      <c r="F86" s="15"/>
      <c r="G86" s="36">
        <f>G87</f>
        <v>1428.6000000000001</v>
      </c>
      <c r="H86" s="25"/>
    </row>
    <row r="87" spans="1:8" ht="29.25" customHeight="1">
      <c r="A87" s="67" t="s">
        <v>91</v>
      </c>
      <c r="B87" s="106" t="s">
        <v>38</v>
      </c>
      <c r="C87" s="15"/>
      <c r="D87" s="15"/>
      <c r="E87" s="15"/>
      <c r="F87" s="15"/>
      <c r="G87" s="34">
        <f>G88</f>
        <v>1428.6000000000001</v>
      </c>
      <c r="H87" s="25"/>
    </row>
    <row r="88" spans="1:8" ht="17.25" customHeight="1">
      <c r="A88" s="53" t="s">
        <v>103</v>
      </c>
      <c r="B88" s="68" t="s">
        <v>38</v>
      </c>
      <c r="C88" s="69" t="s">
        <v>11</v>
      </c>
      <c r="D88" s="15"/>
      <c r="E88" s="15"/>
      <c r="F88" s="15"/>
      <c r="G88" s="34">
        <f>G89+G94</f>
        <v>1428.6000000000001</v>
      </c>
      <c r="H88" s="25"/>
    </row>
    <row r="89" spans="1:8" ht="18" customHeight="1">
      <c r="A89" s="53" t="s">
        <v>20</v>
      </c>
      <c r="B89" s="65" t="s">
        <v>38</v>
      </c>
      <c r="C89" s="1" t="s">
        <v>11</v>
      </c>
      <c r="D89" s="1" t="s">
        <v>6</v>
      </c>
      <c r="E89" s="15"/>
      <c r="F89" s="15"/>
      <c r="G89" s="34">
        <f>G90</f>
        <v>981.1000000000001</v>
      </c>
      <c r="H89" s="25"/>
    </row>
    <row r="90" spans="1:8" ht="24" customHeight="1">
      <c r="A90" s="52" t="s">
        <v>70</v>
      </c>
      <c r="B90" s="10"/>
      <c r="C90" s="9"/>
      <c r="D90" s="9"/>
      <c r="E90" s="1"/>
      <c r="F90" s="1"/>
      <c r="G90" s="33">
        <f>G92+G93</f>
        <v>981.1000000000001</v>
      </c>
      <c r="H90" s="108"/>
    </row>
    <row r="91" spans="1:8" ht="15" customHeight="1">
      <c r="A91" s="57" t="s">
        <v>5</v>
      </c>
      <c r="B91" s="11"/>
      <c r="C91" s="1"/>
      <c r="D91" s="1"/>
      <c r="E91" s="1"/>
      <c r="F91" s="1"/>
      <c r="G91" s="33"/>
      <c r="H91" s="108"/>
    </row>
    <row r="92" spans="1:8" ht="15.75" customHeight="1">
      <c r="A92" s="52" t="s">
        <v>33</v>
      </c>
      <c r="B92" s="14" t="s">
        <v>38</v>
      </c>
      <c r="C92" s="15" t="s">
        <v>11</v>
      </c>
      <c r="D92" s="15" t="s">
        <v>6</v>
      </c>
      <c r="E92" s="15" t="s">
        <v>142</v>
      </c>
      <c r="F92" s="15" t="s">
        <v>69</v>
      </c>
      <c r="G92" s="119">
        <f>3679.5-2708.2</f>
        <v>971.3000000000002</v>
      </c>
      <c r="H92" s="108"/>
    </row>
    <row r="93" spans="1:8" ht="15" customHeight="1">
      <c r="A93" s="52" t="s">
        <v>26</v>
      </c>
      <c r="B93" s="14" t="s">
        <v>38</v>
      </c>
      <c r="C93" s="15" t="s">
        <v>11</v>
      </c>
      <c r="D93" s="15" t="s">
        <v>6</v>
      </c>
      <c r="E93" s="15" t="s">
        <v>143</v>
      </c>
      <c r="F93" s="15" t="s">
        <v>69</v>
      </c>
      <c r="G93" s="33">
        <f>37.2-17.3-10.1</f>
        <v>9.800000000000002</v>
      </c>
      <c r="H93" s="108"/>
    </row>
    <row r="94" spans="1:8" ht="16.5" customHeight="1">
      <c r="A94" s="53" t="s">
        <v>21</v>
      </c>
      <c r="B94" s="20" t="s">
        <v>38</v>
      </c>
      <c r="C94" s="1" t="s">
        <v>11</v>
      </c>
      <c r="D94" s="1" t="s">
        <v>7</v>
      </c>
      <c r="E94" s="15"/>
      <c r="F94" s="15"/>
      <c r="G94" s="34">
        <f>G95</f>
        <v>447.5</v>
      </c>
      <c r="H94" s="108"/>
    </row>
    <row r="95" spans="1:8" ht="24" customHeight="1">
      <c r="A95" s="52" t="s">
        <v>70</v>
      </c>
      <c r="B95" s="10"/>
      <c r="C95" s="9"/>
      <c r="D95" s="9"/>
      <c r="E95" s="1"/>
      <c r="F95" s="1"/>
      <c r="G95" s="33">
        <f>G97+G98</f>
        <v>447.5</v>
      </c>
      <c r="H95" s="108"/>
    </row>
    <row r="96" spans="1:8" ht="15" customHeight="1">
      <c r="A96" s="57" t="s">
        <v>5</v>
      </c>
      <c r="B96" s="11"/>
      <c r="C96" s="1"/>
      <c r="D96" s="1"/>
      <c r="E96" s="1"/>
      <c r="F96" s="1"/>
      <c r="G96" s="33"/>
      <c r="H96" s="108"/>
    </row>
    <row r="97" spans="1:8" ht="16.5" customHeight="1">
      <c r="A97" s="52" t="s">
        <v>33</v>
      </c>
      <c r="B97" s="14" t="s">
        <v>38</v>
      </c>
      <c r="C97" s="15" t="s">
        <v>11</v>
      </c>
      <c r="D97" s="15" t="s">
        <v>7</v>
      </c>
      <c r="E97" s="15" t="s">
        <v>142</v>
      </c>
      <c r="F97" s="15" t="s">
        <v>69</v>
      </c>
      <c r="G97" s="119">
        <v>443</v>
      </c>
      <c r="H97" s="108"/>
    </row>
    <row r="98" spans="1:8" ht="16.5" customHeight="1">
      <c r="A98" s="52" t="s">
        <v>26</v>
      </c>
      <c r="B98" s="14" t="s">
        <v>38</v>
      </c>
      <c r="C98" s="15" t="s">
        <v>11</v>
      </c>
      <c r="D98" s="15" t="s">
        <v>7</v>
      </c>
      <c r="E98" s="15" t="s">
        <v>143</v>
      </c>
      <c r="F98" s="15" t="s">
        <v>69</v>
      </c>
      <c r="G98" s="33">
        <v>4.5</v>
      </c>
      <c r="H98" s="108"/>
    </row>
    <row r="99" spans="1:8" ht="45" customHeight="1">
      <c r="A99" s="80" t="s">
        <v>110</v>
      </c>
      <c r="B99" s="86"/>
      <c r="C99" s="87"/>
      <c r="D99" s="87"/>
      <c r="E99" s="87"/>
      <c r="F99" s="87"/>
      <c r="G99" s="88">
        <f>G100</f>
        <v>4899.7</v>
      </c>
      <c r="H99" s="108"/>
    </row>
    <row r="100" spans="1:8" ht="27" customHeight="1">
      <c r="A100" s="81" t="s">
        <v>102</v>
      </c>
      <c r="B100" s="68" t="s">
        <v>32</v>
      </c>
      <c r="C100" s="1"/>
      <c r="D100" s="15"/>
      <c r="E100" s="15"/>
      <c r="F100" s="15"/>
      <c r="G100" s="85">
        <f>G101</f>
        <v>4899.7</v>
      </c>
      <c r="H100" s="108"/>
    </row>
    <row r="101" spans="1:8" ht="17.25" customHeight="1">
      <c r="A101" s="53" t="s">
        <v>111</v>
      </c>
      <c r="B101" s="68" t="s">
        <v>32</v>
      </c>
      <c r="C101" s="69" t="s">
        <v>16</v>
      </c>
      <c r="D101" s="1"/>
      <c r="E101" s="1"/>
      <c r="F101" s="15"/>
      <c r="G101" s="85">
        <f>G102</f>
        <v>4899.7</v>
      </c>
      <c r="H101" s="108"/>
    </row>
    <row r="102" spans="1:8" ht="16.5" customHeight="1">
      <c r="A102" s="89" t="s">
        <v>36</v>
      </c>
      <c r="B102" s="65" t="s">
        <v>32</v>
      </c>
      <c r="C102" s="1" t="s">
        <v>16</v>
      </c>
      <c r="D102" s="1" t="s">
        <v>6</v>
      </c>
      <c r="E102" s="15"/>
      <c r="F102" s="15"/>
      <c r="G102" s="51">
        <f>G103+G104</f>
        <v>4899.7</v>
      </c>
      <c r="H102" s="108"/>
    </row>
    <row r="103" spans="1:8" ht="15" customHeight="1">
      <c r="A103" s="52" t="s">
        <v>44</v>
      </c>
      <c r="B103" s="14" t="s">
        <v>32</v>
      </c>
      <c r="C103" s="15" t="s">
        <v>16</v>
      </c>
      <c r="D103" s="15" t="s">
        <v>6</v>
      </c>
      <c r="E103" s="15" t="s">
        <v>67</v>
      </c>
      <c r="F103" s="15" t="s">
        <v>45</v>
      </c>
      <c r="G103" s="120">
        <f>5340.9-657.7</f>
        <v>4683.2</v>
      </c>
      <c r="H103" s="108"/>
    </row>
    <row r="104" spans="1:8" ht="23.25" customHeight="1">
      <c r="A104" s="43" t="s">
        <v>49</v>
      </c>
      <c r="B104" s="14" t="s">
        <v>32</v>
      </c>
      <c r="C104" s="15" t="s">
        <v>16</v>
      </c>
      <c r="D104" s="15" t="s">
        <v>6</v>
      </c>
      <c r="E104" s="15" t="s">
        <v>67</v>
      </c>
      <c r="F104" s="15" t="s">
        <v>50</v>
      </c>
      <c r="G104" s="121">
        <f>390-173.5</f>
        <v>216.5</v>
      </c>
      <c r="H104" s="108"/>
    </row>
    <row r="105" spans="1:8" ht="45.75" customHeight="1">
      <c r="A105" s="90" t="s">
        <v>112</v>
      </c>
      <c r="B105" s="86"/>
      <c r="C105" s="87"/>
      <c r="D105" s="87"/>
      <c r="E105" s="87"/>
      <c r="F105" s="87"/>
      <c r="G105" s="88">
        <f>G106+G111</f>
        <v>13169.900000000001</v>
      </c>
      <c r="H105" s="25"/>
    </row>
    <row r="106" spans="1:8" ht="29.25" customHeight="1">
      <c r="A106" s="67" t="s">
        <v>91</v>
      </c>
      <c r="B106" s="74" t="s">
        <v>38</v>
      </c>
      <c r="C106" s="6"/>
      <c r="D106" s="15"/>
      <c r="E106" s="15"/>
      <c r="F106" s="15"/>
      <c r="G106" s="85">
        <f>G107</f>
        <v>5428.700000000001</v>
      </c>
      <c r="H106" s="108"/>
    </row>
    <row r="107" spans="1:8" ht="27.75" customHeight="1">
      <c r="A107" s="66" t="s">
        <v>113</v>
      </c>
      <c r="B107" s="68" t="s">
        <v>38</v>
      </c>
      <c r="C107" s="69" t="s">
        <v>8</v>
      </c>
      <c r="D107" s="44"/>
      <c r="E107" s="44"/>
      <c r="F107" s="6"/>
      <c r="G107" s="85">
        <f>G108</f>
        <v>5428.700000000001</v>
      </c>
      <c r="H107" s="108"/>
    </row>
    <row r="108" spans="1:8" ht="27" customHeight="1">
      <c r="A108" s="12" t="s">
        <v>34</v>
      </c>
      <c r="B108" s="65" t="s">
        <v>38</v>
      </c>
      <c r="C108" s="1" t="s">
        <v>8</v>
      </c>
      <c r="D108" s="1" t="s">
        <v>24</v>
      </c>
      <c r="E108" s="44"/>
      <c r="F108" s="6"/>
      <c r="G108" s="31">
        <f>G109+G110</f>
        <v>5428.700000000001</v>
      </c>
      <c r="H108" s="108"/>
    </row>
    <row r="109" spans="1:8" ht="15" customHeight="1">
      <c r="A109" s="52" t="s">
        <v>44</v>
      </c>
      <c r="B109" s="21" t="s">
        <v>38</v>
      </c>
      <c r="C109" s="15" t="s">
        <v>8</v>
      </c>
      <c r="D109" s="15" t="s">
        <v>24</v>
      </c>
      <c r="E109" s="16" t="s">
        <v>83</v>
      </c>
      <c r="F109" s="15" t="s">
        <v>45</v>
      </c>
      <c r="G109" s="33">
        <f>16638.7-16331.5</f>
        <v>307.2000000000007</v>
      </c>
      <c r="H109" s="108"/>
    </row>
    <row r="110" spans="1:8" ht="24" customHeight="1">
      <c r="A110" s="43" t="s">
        <v>49</v>
      </c>
      <c r="B110" s="21" t="s">
        <v>38</v>
      </c>
      <c r="C110" s="15" t="s">
        <v>8</v>
      </c>
      <c r="D110" s="15" t="s">
        <v>24</v>
      </c>
      <c r="E110" s="16" t="s">
        <v>83</v>
      </c>
      <c r="F110" s="15" t="s">
        <v>50</v>
      </c>
      <c r="G110" s="119">
        <f>16331.5-5741.5-5468.5</f>
        <v>5121.5</v>
      </c>
      <c r="H110" s="108"/>
    </row>
    <row r="111" spans="1:8" ht="16.5" customHeight="1">
      <c r="A111" s="81" t="s">
        <v>95</v>
      </c>
      <c r="B111" s="68" t="s">
        <v>30</v>
      </c>
      <c r="C111" s="15"/>
      <c r="D111" s="15"/>
      <c r="E111" s="16"/>
      <c r="F111" s="15"/>
      <c r="G111" s="71">
        <f>G112</f>
        <v>7741.2</v>
      </c>
      <c r="H111" s="108"/>
    </row>
    <row r="112" spans="1:8" ht="27" customHeight="1">
      <c r="A112" s="66" t="s">
        <v>113</v>
      </c>
      <c r="B112" s="68" t="s">
        <v>30</v>
      </c>
      <c r="C112" s="69" t="s">
        <v>8</v>
      </c>
      <c r="D112" s="44"/>
      <c r="E112" s="16"/>
      <c r="F112" s="15"/>
      <c r="G112" s="71">
        <f>G113</f>
        <v>7741.2</v>
      </c>
      <c r="H112" s="108"/>
    </row>
    <row r="113" spans="1:8" ht="27.75" customHeight="1">
      <c r="A113" s="12" t="s">
        <v>34</v>
      </c>
      <c r="B113" s="65" t="s">
        <v>30</v>
      </c>
      <c r="C113" s="1" t="s">
        <v>8</v>
      </c>
      <c r="D113" s="1" t="s">
        <v>24</v>
      </c>
      <c r="E113" s="16"/>
      <c r="F113" s="15"/>
      <c r="G113" s="34">
        <f>G114</f>
        <v>7741.2</v>
      </c>
      <c r="H113" s="108"/>
    </row>
    <row r="114" spans="1:8" ht="15" customHeight="1">
      <c r="A114" s="52" t="s">
        <v>44</v>
      </c>
      <c r="B114" s="21" t="s">
        <v>30</v>
      </c>
      <c r="C114" s="15" t="s">
        <v>8</v>
      </c>
      <c r="D114" s="15" t="s">
        <v>24</v>
      </c>
      <c r="E114" s="16" t="s">
        <v>83</v>
      </c>
      <c r="F114" s="15" t="s">
        <v>45</v>
      </c>
      <c r="G114" s="116">
        <f>5596.9+2000+7997.6-7853.3</f>
        <v>7741.2</v>
      </c>
      <c r="H114" s="108"/>
    </row>
    <row r="115" spans="1:8" ht="61.5" customHeight="1">
      <c r="A115" s="90" t="s">
        <v>145</v>
      </c>
      <c r="B115" s="62"/>
      <c r="C115" s="87"/>
      <c r="D115" s="87"/>
      <c r="E115" s="102"/>
      <c r="F115" s="87"/>
      <c r="G115" s="60">
        <f>G116</f>
        <v>1192.5</v>
      </c>
      <c r="H115" s="25"/>
    </row>
    <row r="116" spans="1:8" ht="17.25" customHeight="1">
      <c r="A116" s="58" t="s">
        <v>137</v>
      </c>
      <c r="B116" s="65"/>
      <c r="C116" s="1"/>
      <c r="D116" s="1"/>
      <c r="E116" s="44"/>
      <c r="F116" s="15"/>
      <c r="G116" s="36">
        <f>G117</f>
        <v>1192.5</v>
      </c>
      <c r="H116" s="108"/>
    </row>
    <row r="117" spans="1:8" ht="16.5" customHeight="1">
      <c r="A117" s="81" t="s">
        <v>95</v>
      </c>
      <c r="B117" s="68" t="s">
        <v>30</v>
      </c>
      <c r="C117" s="15"/>
      <c r="D117" s="15"/>
      <c r="E117" s="16"/>
      <c r="F117" s="15"/>
      <c r="G117" s="107">
        <f>G118</f>
        <v>1192.5</v>
      </c>
      <c r="H117" s="108"/>
    </row>
    <row r="118" spans="1:8" ht="28.5" customHeight="1">
      <c r="A118" s="66" t="s">
        <v>113</v>
      </c>
      <c r="B118" s="68" t="s">
        <v>30</v>
      </c>
      <c r="C118" s="69" t="s">
        <v>8</v>
      </c>
      <c r="D118" s="15"/>
      <c r="E118" s="16"/>
      <c r="F118" s="15"/>
      <c r="G118" s="73">
        <f>G119</f>
        <v>1192.5</v>
      </c>
      <c r="H118" s="108"/>
    </row>
    <row r="119" spans="1:8" ht="28.5" customHeight="1">
      <c r="A119" s="53" t="s">
        <v>129</v>
      </c>
      <c r="B119" s="65" t="s">
        <v>30</v>
      </c>
      <c r="C119" s="1" t="s">
        <v>8</v>
      </c>
      <c r="D119" s="1" t="s">
        <v>128</v>
      </c>
      <c r="E119" s="16"/>
      <c r="F119" s="15"/>
      <c r="G119" s="31">
        <f>G120</f>
        <v>1192.5</v>
      </c>
      <c r="H119" s="108"/>
    </row>
    <row r="120" spans="1:8" ht="15" customHeight="1">
      <c r="A120" s="52" t="s">
        <v>135</v>
      </c>
      <c r="B120" s="21" t="s">
        <v>30</v>
      </c>
      <c r="C120" s="15" t="s">
        <v>8</v>
      </c>
      <c r="D120" s="15" t="s">
        <v>128</v>
      </c>
      <c r="E120" s="101" t="s">
        <v>134</v>
      </c>
      <c r="F120" s="15" t="s">
        <v>136</v>
      </c>
      <c r="G120" s="32">
        <v>1192.5</v>
      </c>
      <c r="H120" s="108"/>
    </row>
    <row r="121" spans="1:8" ht="45.75" customHeight="1">
      <c r="A121" s="90" t="s">
        <v>132</v>
      </c>
      <c r="B121" s="21"/>
      <c r="C121" s="15"/>
      <c r="D121" s="15"/>
      <c r="E121" s="16"/>
      <c r="F121" s="15"/>
      <c r="G121" s="78">
        <f>G122</f>
        <v>8149.4</v>
      </c>
      <c r="H121" s="108"/>
    </row>
    <row r="122" spans="1:8" ht="27.75" customHeight="1">
      <c r="A122" s="67" t="s">
        <v>91</v>
      </c>
      <c r="B122" s="74" t="s">
        <v>38</v>
      </c>
      <c r="C122" s="15"/>
      <c r="D122" s="15"/>
      <c r="E122" s="16"/>
      <c r="F122" s="15"/>
      <c r="G122" s="73">
        <f>G123</f>
        <v>8149.4</v>
      </c>
      <c r="H122" s="108"/>
    </row>
    <row r="123" spans="1:8" ht="15" customHeight="1">
      <c r="A123" s="54" t="s">
        <v>92</v>
      </c>
      <c r="B123" s="68" t="s">
        <v>38</v>
      </c>
      <c r="C123" s="69" t="s">
        <v>17</v>
      </c>
      <c r="D123" s="15"/>
      <c r="E123" s="16"/>
      <c r="F123" s="15"/>
      <c r="G123" s="73">
        <f>G124</f>
        <v>8149.4</v>
      </c>
      <c r="H123" s="108"/>
    </row>
    <row r="124" spans="1:8" ht="15" customHeight="1">
      <c r="A124" s="55" t="s">
        <v>27</v>
      </c>
      <c r="B124" s="65" t="s">
        <v>38</v>
      </c>
      <c r="C124" s="1" t="s">
        <v>17</v>
      </c>
      <c r="D124" s="1" t="s">
        <v>8</v>
      </c>
      <c r="E124" s="16"/>
      <c r="F124" s="15"/>
      <c r="G124" s="31">
        <f>G125</f>
        <v>8149.4</v>
      </c>
      <c r="H124" s="108"/>
    </row>
    <row r="125" spans="1:8" ht="15" customHeight="1">
      <c r="A125" s="52" t="s">
        <v>44</v>
      </c>
      <c r="B125" s="21" t="s">
        <v>38</v>
      </c>
      <c r="C125" s="15" t="s">
        <v>17</v>
      </c>
      <c r="D125" s="15" t="s">
        <v>8</v>
      </c>
      <c r="E125" s="16" t="s">
        <v>133</v>
      </c>
      <c r="F125" s="15" t="s">
        <v>45</v>
      </c>
      <c r="G125" s="32">
        <f>700+8000-550.6</f>
        <v>8149.4</v>
      </c>
      <c r="H125" s="108"/>
    </row>
    <row r="126" spans="1:8" ht="45" customHeight="1">
      <c r="A126" s="80" t="s">
        <v>114</v>
      </c>
      <c r="B126" s="62"/>
      <c r="C126" s="86"/>
      <c r="D126" s="86"/>
      <c r="E126" s="72"/>
      <c r="F126" s="72"/>
      <c r="G126" s="78">
        <f>G127</f>
        <v>4762.700000000001</v>
      </c>
      <c r="H126" s="25"/>
    </row>
    <row r="127" spans="1:8" ht="17.25" customHeight="1">
      <c r="A127" s="81" t="s">
        <v>95</v>
      </c>
      <c r="B127" s="68" t="s">
        <v>30</v>
      </c>
      <c r="C127" s="44"/>
      <c r="D127" s="44"/>
      <c r="E127" s="1"/>
      <c r="F127" s="1"/>
      <c r="G127" s="73">
        <f>G128</f>
        <v>4762.700000000001</v>
      </c>
      <c r="H127" s="25"/>
    </row>
    <row r="128" spans="1:8" ht="15.75" customHeight="1">
      <c r="A128" s="82" t="s">
        <v>93</v>
      </c>
      <c r="B128" s="68" t="s">
        <v>30</v>
      </c>
      <c r="C128" s="69" t="s">
        <v>9</v>
      </c>
      <c r="D128" s="15"/>
      <c r="E128" s="1"/>
      <c r="F128" s="1"/>
      <c r="G128" s="73">
        <f>G129</f>
        <v>4762.700000000001</v>
      </c>
      <c r="H128" s="25"/>
    </row>
    <row r="129" spans="1:8" ht="15" customHeight="1">
      <c r="A129" s="12" t="s">
        <v>15</v>
      </c>
      <c r="B129" s="65" t="s">
        <v>30</v>
      </c>
      <c r="C129" s="1" t="s">
        <v>9</v>
      </c>
      <c r="D129" s="1" t="s">
        <v>12</v>
      </c>
      <c r="E129" s="15"/>
      <c r="F129" s="15"/>
      <c r="G129" s="31">
        <f>G130+G136</f>
        <v>4762.700000000001</v>
      </c>
      <c r="H129" s="25"/>
    </row>
    <row r="130" spans="1:8" ht="15" customHeight="1">
      <c r="A130" s="52" t="s">
        <v>44</v>
      </c>
      <c r="B130" s="39"/>
      <c r="C130" s="44"/>
      <c r="D130" s="44"/>
      <c r="E130" s="44"/>
      <c r="F130" s="6"/>
      <c r="G130" s="91">
        <f>G133+G134+G135+G132</f>
        <v>889</v>
      </c>
      <c r="H130" s="108"/>
    </row>
    <row r="131" spans="1:8" ht="13.5" customHeight="1">
      <c r="A131" s="57" t="s">
        <v>5</v>
      </c>
      <c r="B131" s="39"/>
      <c r="C131" s="44"/>
      <c r="D131" s="44"/>
      <c r="E131" s="44"/>
      <c r="F131" s="6"/>
      <c r="G131" s="42"/>
      <c r="H131" s="108"/>
    </row>
    <row r="132" spans="1:8" ht="13.5" customHeight="1">
      <c r="A132" s="13" t="s">
        <v>147</v>
      </c>
      <c r="B132" s="118" t="s">
        <v>30</v>
      </c>
      <c r="C132" s="15" t="s">
        <v>9</v>
      </c>
      <c r="D132" s="15" t="s">
        <v>12</v>
      </c>
      <c r="E132" s="15" t="s">
        <v>148</v>
      </c>
      <c r="F132" s="15" t="s">
        <v>45</v>
      </c>
      <c r="G132" s="33">
        <v>50</v>
      </c>
      <c r="H132" s="108"/>
    </row>
    <row r="133" spans="1:8" ht="13.5" customHeight="1">
      <c r="A133" s="13" t="s">
        <v>33</v>
      </c>
      <c r="B133" s="14" t="s">
        <v>30</v>
      </c>
      <c r="C133" s="15" t="s">
        <v>9</v>
      </c>
      <c r="D133" s="15" t="s">
        <v>12</v>
      </c>
      <c r="E133" s="15" t="s">
        <v>51</v>
      </c>
      <c r="F133" s="15" t="s">
        <v>45</v>
      </c>
      <c r="G133" s="32">
        <v>545</v>
      </c>
      <c r="H133" s="108"/>
    </row>
    <row r="134" spans="1:8" ht="14.25" customHeight="1">
      <c r="A134" s="13" t="s">
        <v>26</v>
      </c>
      <c r="B134" s="14" t="s">
        <v>30</v>
      </c>
      <c r="C134" s="15" t="s">
        <v>9</v>
      </c>
      <c r="D134" s="15" t="s">
        <v>12</v>
      </c>
      <c r="E134" s="15" t="s">
        <v>86</v>
      </c>
      <c r="F134" s="15" t="s">
        <v>45</v>
      </c>
      <c r="G134" s="32">
        <f>3.5+2</f>
        <v>5.5</v>
      </c>
      <c r="H134" s="108"/>
    </row>
    <row r="135" spans="1:8" ht="13.5" customHeight="1">
      <c r="A135" s="13" t="s">
        <v>26</v>
      </c>
      <c r="B135" s="21" t="s">
        <v>30</v>
      </c>
      <c r="C135" s="101" t="s">
        <v>28</v>
      </c>
      <c r="D135" s="101" t="s">
        <v>12</v>
      </c>
      <c r="E135" s="101" t="s">
        <v>52</v>
      </c>
      <c r="F135" s="15" t="s">
        <v>45</v>
      </c>
      <c r="G135" s="32">
        <f>399.3-110.8</f>
        <v>288.5</v>
      </c>
      <c r="H135" s="108"/>
    </row>
    <row r="136" spans="1:8" ht="14.25" customHeight="1">
      <c r="A136" s="52" t="s">
        <v>46</v>
      </c>
      <c r="B136" s="39"/>
      <c r="C136" s="1"/>
      <c r="D136" s="1"/>
      <c r="E136" s="1"/>
      <c r="F136" s="1"/>
      <c r="G136" s="32">
        <f>G139+G138</f>
        <v>3873.7000000000003</v>
      </c>
      <c r="H136" s="108"/>
    </row>
    <row r="137" spans="1:8" ht="13.5" customHeight="1">
      <c r="A137" s="57" t="s">
        <v>5</v>
      </c>
      <c r="B137" s="39"/>
      <c r="C137" s="1"/>
      <c r="D137" s="1"/>
      <c r="E137" s="1"/>
      <c r="F137" s="1"/>
      <c r="G137" s="31"/>
      <c r="H137" s="108"/>
    </row>
    <row r="138" spans="1:8" ht="13.5" customHeight="1">
      <c r="A138" s="13" t="s">
        <v>147</v>
      </c>
      <c r="B138" s="118" t="s">
        <v>30</v>
      </c>
      <c r="C138" s="15" t="s">
        <v>9</v>
      </c>
      <c r="D138" s="15" t="s">
        <v>12</v>
      </c>
      <c r="E138" s="15" t="s">
        <v>148</v>
      </c>
      <c r="F138" s="15" t="s">
        <v>47</v>
      </c>
      <c r="G138" s="33">
        <v>100</v>
      </c>
      <c r="H138" s="108"/>
    </row>
    <row r="139" spans="1:8" ht="14.25" customHeight="1">
      <c r="A139" s="52" t="s">
        <v>26</v>
      </c>
      <c r="B139" s="21" t="s">
        <v>30</v>
      </c>
      <c r="C139" s="101" t="s">
        <v>28</v>
      </c>
      <c r="D139" s="101" t="s">
        <v>12</v>
      </c>
      <c r="E139" s="101" t="s">
        <v>52</v>
      </c>
      <c r="F139" s="15" t="s">
        <v>47</v>
      </c>
      <c r="G139" s="116">
        <f>2400+618.8+754.9</f>
        <v>3773.7000000000003</v>
      </c>
      <c r="H139" s="108"/>
    </row>
    <row r="140" spans="1:8" ht="30.75" customHeight="1">
      <c r="A140" s="90" t="s">
        <v>115</v>
      </c>
      <c r="B140" s="62"/>
      <c r="C140" s="87"/>
      <c r="D140" s="87"/>
      <c r="E140" s="87"/>
      <c r="F140" s="87"/>
      <c r="G140" s="60">
        <f>G141+G146</f>
        <v>98934.8</v>
      </c>
      <c r="H140" s="25"/>
    </row>
    <row r="141" spans="1:8" ht="25.5" customHeight="1">
      <c r="A141" s="92" t="s">
        <v>117</v>
      </c>
      <c r="B141" s="62"/>
      <c r="C141" s="87"/>
      <c r="D141" s="87"/>
      <c r="E141" s="87"/>
      <c r="F141" s="87"/>
      <c r="G141" s="35">
        <f>G142</f>
        <v>78495.3</v>
      </c>
      <c r="H141" s="108"/>
    </row>
    <row r="142" spans="1:8" ht="16.5" customHeight="1">
      <c r="A142" s="81" t="s">
        <v>95</v>
      </c>
      <c r="B142" s="68" t="s">
        <v>30</v>
      </c>
      <c r="C142" s="44"/>
      <c r="D142" s="44"/>
      <c r="E142" s="15"/>
      <c r="F142" s="15"/>
      <c r="G142" s="73">
        <f>G143</f>
        <v>78495.3</v>
      </c>
      <c r="H142" s="108"/>
    </row>
    <row r="143" spans="1:8" ht="16.5" customHeight="1">
      <c r="A143" s="82" t="s">
        <v>116</v>
      </c>
      <c r="B143" s="68" t="s">
        <v>30</v>
      </c>
      <c r="C143" s="69" t="s">
        <v>14</v>
      </c>
      <c r="D143" s="15"/>
      <c r="E143" s="15"/>
      <c r="F143" s="15"/>
      <c r="G143" s="73">
        <f>G144</f>
        <v>78495.3</v>
      </c>
      <c r="H143" s="108"/>
    </row>
    <row r="144" spans="1:8" ht="15.75" customHeight="1">
      <c r="A144" s="53" t="s">
        <v>25</v>
      </c>
      <c r="B144" s="65" t="s">
        <v>30</v>
      </c>
      <c r="C144" s="1" t="s">
        <v>14</v>
      </c>
      <c r="D144" s="1" t="s">
        <v>6</v>
      </c>
      <c r="E144" s="1"/>
      <c r="F144" s="1"/>
      <c r="G144" s="34">
        <f>G145</f>
        <v>78495.3</v>
      </c>
      <c r="H144" s="105"/>
    </row>
    <row r="145" spans="1:8" ht="20.25">
      <c r="A145" s="43" t="s">
        <v>49</v>
      </c>
      <c r="B145" s="14" t="s">
        <v>30</v>
      </c>
      <c r="C145" s="15" t="s">
        <v>14</v>
      </c>
      <c r="D145" s="15" t="s">
        <v>6</v>
      </c>
      <c r="E145" s="15" t="s">
        <v>55</v>
      </c>
      <c r="F145" s="15" t="s">
        <v>50</v>
      </c>
      <c r="G145" s="32">
        <f>77763.2+732.1</f>
        <v>78495.3</v>
      </c>
      <c r="H145" s="105"/>
    </row>
    <row r="146" spans="1:8" ht="26.25">
      <c r="A146" s="92" t="s">
        <v>118</v>
      </c>
      <c r="B146" s="18"/>
      <c r="C146" s="9"/>
      <c r="D146" s="9"/>
      <c r="E146" s="9"/>
      <c r="F146" s="9"/>
      <c r="G146" s="35">
        <f>G147</f>
        <v>20439.5</v>
      </c>
      <c r="H146" s="105"/>
    </row>
    <row r="147" spans="1:8" ht="16.5" customHeight="1">
      <c r="A147" s="81" t="s">
        <v>95</v>
      </c>
      <c r="B147" s="68" t="s">
        <v>30</v>
      </c>
      <c r="C147" s="44"/>
      <c r="D147" s="44"/>
      <c r="E147" s="1"/>
      <c r="F147" s="1"/>
      <c r="G147" s="73">
        <f>G148</f>
        <v>20439.5</v>
      </c>
      <c r="H147" s="105"/>
    </row>
    <row r="148" spans="1:8" ht="15.75" customHeight="1">
      <c r="A148" s="82" t="s">
        <v>116</v>
      </c>
      <c r="B148" s="68" t="s">
        <v>30</v>
      </c>
      <c r="C148" s="69" t="s">
        <v>14</v>
      </c>
      <c r="D148" s="15"/>
      <c r="E148" s="15"/>
      <c r="F148" s="15"/>
      <c r="G148" s="73">
        <f>G149</f>
        <v>20439.5</v>
      </c>
      <c r="H148" s="105"/>
    </row>
    <row r="149" spans="1:8" ht="16.5" customHeight="1">
      <c r="A149" s="53" t="s">
        <v>25</v>
      </c>
      <c r="B149" s="65" t="s">
        <v>30</v>
      </c>
      <c r="C149" s="1" t="s">
        <v>14</v>
      </c>
      <c r="D149" s="1" t="s">
        <v>6</v>
      </c>
      <c r="E149" s="15"/>
      <c r="F149" s="15"/>
      <c r="G149" s="31">
        <f>G150</f>
        <v>20439.5</v>
      </c>
      <c r="H149" s="105"/>
    </row>
    <row r="150" spans="1:8" ht="23.25" customHeight="1">
      <c r="A150" s="43" t="s">
        <v>49</v>
      </c>
      <c r="B150" s="11"/>
      <c r="C150" s="1"/>
      <c r="D150" s="1"/>
      <c r="E150" s="1"/>
      <c r="F150" s="15"/>
      <c r="G150" s="32">
        <f>G152+G153+G154</f>
        <v>20439.5</v>
      </c>
      <c r="H150" s="105"/>
    </row>
    <row r="151" spans="1:8" ht="12.75">
      <c r="A151" s="57" t="s">
        <v>5</v>
      </c>
      <c r="B151" s="14"/>
      <c r="C151" s="15"/>
      <c r="D151" s="15"/>
      <c r="E151" s="15"/>
      <c r="F151" s="15"/>
      <c r="G151" s="32"/>
      <c r="H151" s="105"/>
    </row>
    <row r="152" spans="1:8" ht="14.25" customHeight="1">
      <c r="A152" s="52" t="s">
        <v>33</v>
      </c>
      <c r="B152" s="14" t="s">
        <v>30</v>
      </c>
      <c r="C152" s="15" t="s">
        <v>14</v>
      </c>
      <c r="D152" s="15" t="s">
        <v>6</v>
      </c>
      <c r="E152" s="15" t="s">
        <v>53</v>
      </c>
      <c r="F152" s="15" t="s">
        <v>50</v>
      </c>
      <c r="G152" s="32">
        <v>9909</v>
      </c>
      <c r="H152" s="105"/>
    </row>
    <row r="153" spans="1:8" ht="13.5" customHeight="1">
      <c r="A153" s="52" t="s">
        <v>26</v>
      </c>
      <c r="B153" s="14" t="s">
        <v>30</v>
      </c>
      <c r="C153" s="15" t="s">
        <v>14</v>
      </c>
      <c r="D153" s="15" t="s">
        <v>6</v>
      </c>
      <c r="E153" s="15" t="s">
        <v>54</v>
      </c>
      <c r="F153" s="15" t="s">
        <v>50</v>
      </c>
      <c r="G153" s="32">
        <v>1101</v>
      </c>
      <c r="H153" s="105"/>
    </row>
    <row r="154" spans="1:8" ht="14.25" customHeight="1">
      <c r="A154" s="52" t="s">
        <v>26</v>
      </c>
      <c r="B154" s="14" t="s">
        <v>30</v>
      </c>
      <c r="C154" s="15" t="s">
        <v>14</v>
      </c>
      <c r="D154" s="15" t="s">
        <v>6</v>
      </c>
      <c r="E154" s="15" t="s">
        <v>56</v>
      </c>
      <c r="F154" s="15" t="s">
        <v>50</v>
      </c>
      <c r="G154" s="32">
        <f>5560.3+750.2+231.8+2887.2</f>
        <v>9429.5</v>
      </c>
      <c r="H154" s="105"/>
    </row>
    <row r="155" spans="1:7" ht="60" customHeight="1">
      <c r="A155" s="93" t="s">
        <v>119</v>
      </c>
      <c r="B155" s="59"/>
      <c r="C155" s="87"/>
      <c r="D155" s="87"/>
      <c r="E155" s="87"/>
      <c r="F155" s="87"/>
      <c r="G155" s="60">
        <f>G156+G171+G197+G205</f>
        <v>920949.4000000001</v>
      </c>
    </row>
    <row r="156" spans="1:7" ht="37.5" customHeight="1">
      <c r="A156" s="58" t="s">
        <v>120</v>
      </c>
      <c r="B156" s="10"/>
      <c r="C156" s="9"/>
      <c r="D156" s="9"/>
      <c r="E156" s="9"/>
      <c r="F156" s="9"/>
      <c r="G156" s="35">
        <f>G157+G164</f>
        <v>513654.30000000005</v>
      </c>
    </row>
    <row r="157" spans="1:7" ht="27" customHeight="1">
      <c r="A157" s="67" t="s">
        <v>91</v>
      </c>
      <c r="B157" s="74" t="s">
        <v>38</v>
      </c>
      <c r="C157" s="1"/>
      <c r="D157" s="1"/>
      <c r="E157" s="1"/>
      <c r="F157" s="1"/>
      <c r="G157" s="73">
        <f>G158</f>
        <v>486850.10000000003</v>
      </c>
    </row>
    <row r="158" spans="1:7" ht="17.25" customHeight="1">
      <c r="A158" s="54" t="s">
        <v>92</v>
      </c>
      <c r="B158" s="68" t="s">
        <v>38</v>
      </c>
      <c r="C158" s="69" t="s">
        <v>17</v>
      </c>
      <c r="D158" s="69"/>
      <c r="E158" s="1"/>
      <c r="F158" s="1"/>
      <c r="G158" s="73">
        <f>G159</f>
        <v>486850.10000000003</v>
      </c>
    </row>
    <row r="159" spans="1:7" ht="15" customHeight="1">
      <c r="A159" s="53" t="s">
        <v>18</v>
      </c>
      <c r="B159" s="65" t="s">
        <v>38</v>
      </c>
      <c r="C159" s="1" t="s">
        <v>17</v>
      </c>
      <c r="D159" s="1" t="s">
        <v>6</v>
      </c>
      <c r="E159" s="15"/>
      <c r="F159" s="15"/>
      <c r="G159" s="31">
        <f>G160</f>
        <v>486850.10000000003</v>
      </c>
    </row>
    <row r="160" spans="1:8" ht="24.75" customHeight="1">
      <c r="A160" s="52" t="s">
        <v>70</v>
      </c>
      <c r="B160" s="10"/>
      <c r="C160" s="9"/>
      <c r="D160" s="9"/>
      <c r="E160" s="1"/>
      <c r="F160" s="1"/>
      <c r="G160" s="33">
        <f>G162+G163</f>
        <v>486850.10000000003</v>
      </c>
      <c r="H160" s="105"/>
    </row>
    <row r="161" spans="1:8" ht="12.75">
      <c r="A161" s="57" t="s">
        <v>5</v>
      </c>
      <c r="B161" s="11"/>
      <c r="C161" s="1"/>
      <c r="D161" s="1"/>
      <c r="E161" s="1"/>
      <c r="F161" s="1"/>
      <c r="G161" s="31"/>
      <c r="H161" s="105"/>
    </row>
    <row r="162" spans="1:8" ht="15" customHeight="1">
      <c r="A162" s="52" t="s">
        <v>33</v>
      </c>
      <c r="B162" s="14" t="s">
        <v>38</v>
      </c>
      <c r="C162" s="15" t="s">
        <v>17</v>
      </c>
      <c r="D162" s="15" t="s">
        <v>6</v>
      </c>
      <c r="E162" s="15" t="s">
        <v>75</v>
      </c>
      <c r="F162" s="15" t="s">
        <v>69</v>
      </c>
      <c r="G162" s="116">
        <f>236129.7-15871+27083+324902.6-100000</f>
        <v>472244.30000000005</v>
      </c>
      <c r="H162" s="105"/>
    </row>
    <row r="163" spans="1:8" ht="14.25" customHeight="1">
      <c r="A163" s="52" t="s">
        <v>26</v>
      </c>
      <c r="B163" s="14" t="s">
        <v>38</v>
      </c>
      <c r="C163" s="15" t="s">
        <v>17</v>
      </c>
      <c r="D163" s="15" t="s">
        <v>6</v>
      </c>
      <c r="E163" s="15" t="s">
        <v>78</v>
      </c>
      <c r="F163" s="15" t="s">
        <v>69</v>
      </c>
      <c r="G163" s="116">
        <f>7303.1-490.9+2917.3+7983.9-15+0.2-3092.8</f>
        <v>14605.800000000003</v>
      </c>
      <c r="H163" s="110"/>
    </row>
    <row r="164" spans="1:8" ht="16.5" customHeight="1">
      <c r="A164" s="81" t="s">
        <v>95</v>
      </c>
      <c r="B164" s="74" t="s">
        <v>30</v>
      </c>
      <c r="C164" s="1"/>
      <c r="D164" s="1"/>
      <c r="E164" s="15"/>
      <c r="F164" s="15"/>
      <c r="G164" s="73">
        <f>G165</f>
        <v>26804.2</v>
      </c>
      <c r="H164" s="110"/>
    </row>
    <row r="165" spans="1:8" ht="17.25" customHeight="1">
      <c r="A165" s="54" t="s">
        <v>92</v>
      </c>
      <c r="B165" s="68" t="s">
        <v>30</v>
      </c>
      <c r="C165" s="69" t="s">
        <v>17</v>
      </c>
      <c r="D165" s="69"/>
      <c r="E165" s="15"/>
      <c r="F165" s="15"/>
      <c r="G165" s="73">
        <f>G166</f>
        <v>26804.2</v>
      </c>
      <c r="H165" s="110"/>
    </row>
    <row r="166" spans="1:8" ht="15.75" customHeight="1">
      <c r="A166" s="53" t="s">
        <v>18</v>
      </c>
      <c r="B166" s="65" t="s">
        <v>30</v>
      </c>
      <c r="C166" s="1" t="s">
        <v>17</v>
      </c>
      <c r="D166" s="1" t="s">
        <v>6</v>
      </c>
      <c r="E166" s="15"/>
      <c r="F166" s="15"/>
      <c r="G166" s="31">
        <f>G167</f>
        <v>26804.2</v>
      </c>
      <c r="H166" s="110"/>
    </row>
    <row r="167" spans="1:8" ht="24.75" customHeight="1">
      <c r="A167" s="52" t="s">
        <v>70</v>
      </c>
      <c r="B167" s="10"/>
      <c r="C167" s="9"/>
      <c r="D167" s="9"/>
      <c r="E167" s="1"/>
      <c r="F167" s="1"/>
      <c r="G167" s="33">
        <f>G169+G170</f>
        <v>26804.2</v>
      </c>
      <c r="H167" s="110"/>
    </row>
    <row r="168" spans="1:8" ht="14.25" customHeight="1">
      <c r="A168" s="57" t="s">
        <v>5</v>
      </c>
      <c r="B168" s="11"/>
      <c r="C168" s="1"/>
      <c r="D168" s="1"/>
      <c r="E168" s="1"/>
      <c r="F168" s="1"/>
      <c r="G168" s="31"/>
      <c r="H168" s="110"/>
    </row>
    <row r="169" spans="1:8" ht="14.25" customHeight="1">
      <c r="A169" s="52" t="s">
        <v>33</v>
      </c>
      <c r="B169" s="14" t="s">
        <v>30</v>
      </c>
      <c r="C169" s="15" t="s">
        <v>17</v>
      </c>
      <c r="D169" s="15" t="s">
        <v>6</v>
      </c>
      <c r="E169" s="15" t="s">
        <v>75</v>
      </c>
      <c r="F169" s="15" t="s">
        <v>69</v>
      </c>
      <c r="G169" s="116">
        <v>26000</v>
      </c>
      <c r="H169" s="110"/>
    </row>
    <row r="170" spans="1:8" ht="14.25" customHeight="1">
      <c r="A170" s="52" t="s">
        <v>26</v>
      </c>
      <c r="B170" s="14" t="s">
        <v>30</v>
      </c>
      <c r="C170" s="15" t="s">
        <v>17</v>
      </c>
      <c r="D170" s="15" t="s">
        <v>6</v>
      </c>
      <c r="E170" s="15" t="s">
        <v>78</v>
      </c>
      <c r="F170" s="15" t="s">
        <v>69</v>
      </c>
      <c r="G170" s="32">
        <v>804.2</v>
      </c>
      <c r="H170" s="110"/>
    </row>
    <row r="171" spans="1:8" ht="38.25" customHeight="1">
      <c r="A171" s="17" t="s">
        <v>121</v>
      </c>
      <c r="B171" s="14"/>
      <c r="C171" s="15"/>
      <c r="D171" s="15"/>
      <c r="E171" s="15"/>
      <c r="F171" s="15"/>
      <c r="G171" s="36">
        <f>G172</f>
        <v>104626</v>
      </c>
      <c r="H171" s="105"/>
    </row>
    <row r="172" spans="1:7" ht="27" customHeight="1">
      <c r="A172" s="67" t="s">
        <v>91</v>
      </c>
      <c r="B172" s="74" t="s">
        <v>38</v>
      </c>
      <c r="C172" s="1"/>
      <c r="D172" s="1"/>
      <c r="E172" s="15"/>
      <c r="F172" s="15"/>
      <c r="G172" s="71">
        <f>G173+G179</f>
        <v>104626</v>
      </c>
    </row>
    <row r="173" spans="1:8" ht="15.75" customHeight="1">
      <c r="A173" s="54" t="s">
        <v>93</v>
      </c>
      <c r="B173" s="68" t="s">
        <v>38</v>
      </c>
      <c r="C173" s="69" t="s">
        <v>9</v>
      </c>
      <c r="D173" s="69"/>
      <c r="E173" s="15"/>
      <c r="F173" s="15"/>
      <c r="G173" s="71">
        <f>G174</f>
        <v>37822.600000000006</v>
      </c>
      <c r="H173" s="105"/>
    </row>
    <row r="174" spans="1:8" s="96" customFormat="1" ht="15" customHeight="1">
      <c r="A174" s="53" t="s">
        <v>41</v>
      </c>
      <c r="B174" s="94" t="s">
        <v>38</v>
      </c>
      <c r="C174" s="95" t="s">
        <v>9</v>
      </c>
      <c r="D174" s="95" t="s">
        <v>24</v>
      </c>
      <c r="E174" s="95"/>
      <c r="F174" s="45"/>
      <c r="G174" s="122">
        <f>G175</f>
        <v>37822.600000000006</v>
      </c>
      <c r="H174" s="111"/>
    </row>
    <row r="175" spans="1:8" ht="22.5" customHeight="1">
      <c r="A175" s="52" t="s">
        <v>70</v>
      </c>
      <c r="B175" s="11"/>
      <c r="C175" s="1"/>
      <c r="D175" s="1"/>
      <c r="E175" s="61"/>
      <c r="F175" s="16"/>
      <c r="G175" s="32">
        <f>G177+G178</f>
        <v>37822.600000000006</v>
      </c>
      <c r="H175" s="105"/>
    </row>
    <row r="176" spans="1:8" ht="13.5" customHeight="1">
      <c r="A176" s="57" t="s">
        <v>5</v>
      </c>
      <c r="B176" s="11"/>
      <c r="C176" s="1"/>
      <c r="D176" s="1"/>
      <c r="E176" s="61"/>
      <c r="F176" s="16"/>
      <c r="G176" s="31"/>
      <c r="H176" s="105"/>
    </row>
    <row r="177" spans="1:8" ht="15" customHeight="1">
      <c r="A177" s="52" t="s">
        <v>33</v>
      </c>
      <c r="B177" s="14" t="s">
        <v>38</v>
      </c>
      <c r="C177" s="15" t="s">
        <v>9</v>
      </c>
      <c r="D177" s="15" t="s">
        <v>24</v>
      </c>
      <c r="E177" s="15" t="s">
        <v>71</v>
      </c>
      <c r="F177" s="15" t="s">
        <v>69</v>
      </c>
      <c r="G177" s="119">
        <f>104127.7+219.1-67659</f>
        <v>36687.8</v>
      </c>
      <c r="H177" s="105"/>
    </row>
    <row r="178" spans="1:8" ht="15" customHeight="1">
      <c r="A178" s="52" t="s">
        <v>26</v>
      </c>
      <c r="B178" s="14" t="s">
        <v>38</v>
      </c>
      <c r="C178" s="15" t="s">
        <v>9</v>
      </c>
      <c r="D178" s="15" t="s">
        <v>24</v>
      </c>
      <c r="E178" s="15" t="s">
        <v>72</v>
      </c>
      <c r="F178" s="15" t="s">
        <v>69</v>
      </c>
      <c r="G178" s="33">
        <f>3220.6+6.8-2092.6</f>
        <v>1134.8000000000002</v>
      </c>
      <c r="H178" s="105"/>
    </row>
    <row r="179" spans="1:8" ht="17.25" customHeight="1">
      <c r="A179" s="54" t="s">
        <v>92</v>
      </c>
      <c r="B179" s="68" t="s">
        <v>38</v>
      </c>
      <c r="C179" s="69" t="s">
        <v>17</v>
      </c>
      <c r="D179" s="69"/>
      <c r="E179" s="1"/>
      <c r="F179" s="1"/>
      <c r="G179" s="71">
        <f>G180+G188</f>
        <v>66803.4</v>
      </c>
      <c r="H179" s="105"/>
    </row>
    <row r="180" spans="1:8" ht="15.75" customHeight="1">
      <c r="A180" s="53" t="s">
        <v>19</v>
      </c>
      <c r="B180" s="65" t="s">
        <v>38</v>
      </c>
      <c r="C180" s="1" t="s">
        <v>17</v>
      </c>
      <c r="D180" s="1" t="s">
        <v>7</v>
      </c>
      <c r="E180" s="1"/>
      <c r="F180" s="15"/>
      <c r="G180" s="31">
        <f>G181+G184</f>
        <v>28702.5</v>
      </c>
      <c r="H180" s="105"/>
    </row>
    <row r="181" spans="1:8" ht="15.75" customHeight="1">
      <c r="A181" s="52" t="s">
        <v>44</v>
      </c>
      <c r="B181" s="21"/>
      <c r="C181" s="15"/>
      <c r="D181" s="15"/>
      <c r="E181" s="15"/>
      <c r="F181" s="15"/>
      <c r="G181" s="32">
        <f>G183</f>
        <v>531.2</v>
      </c>
      <c r="H181" s="105"/>
    </row>
    <row r="182" spans="1:8" ht="14.25" customHeight="1">
      <c r="A182" s="57" t="s">
        <v>5</v>
      </c>
      <c r="B182" s="21"/>
      <c r="C182" s="15"/>
      <c r="D182" s="15"/>
      <c r="E182" s="15"/>
      <c r="F182" s="15"/>
      <c r="G182" s="32"/>
      <c r="H182" s="105"/>
    </row>
    <row r="183" spans="1:8" ht="15.75" customHeight="1">
      <c r="A183" s="52" t="s">
        <v>26</v>
      </c>
      <c r="B183" s="14" t="s">
        <v>38</v>
      </c>
      <c r="C183" s="15" t="s">
        <v>17</v>
      </c>
      <c r="D183" s="15" t="s">
        <v>7</v>
      </c>
      <c r="E183" s="15" t="s">
        <v>74</v>
      </c>
      <c r="F183" s="15" t="s">
        <v>45</v>
      </c>
      <c r="G183" s="32">
        <v>531.2</v>
      </c>
      <c r="H183" s="105"/>
    </row>
    <row r="184" spans="1:8" ht="23.25" customHeight="1">
      <c r="A184" s="52" t="s">
        <v>70</v>
      </c>
      <c r="B184" s="14"/>
      <c r="C184" s="15"/>
      <c r="D184" s="15"/>
      <c r="E184" s="15"/>
      <c r="F184" s="15"/>
      <c r="G184" s="32">
        <f>G186+G187</f>
        <v>28171.3</v>
      </c>
      <c r="H184" s="105"/>
    </row>
    <row r="185" spans="1:8" ht="12" customHeight="1">
      <c r="A185" s="57" t="s">
        <v>5</v>
      </c>
      <c r="B185" s="14"/>
      <c r="C185" s="15"/>
      <c r="D185" s="15"/>
      <c r="E185" s="15"/>
      <c r="F185" s="15"/>
      <c r="G185" s="32"/>
      <c r="H185" s="105"/>
    </row>
    <row r="186" spans="1:8" ht="14.25" customHeight="1">
      <c r="A186" s="52" t="s">
        <v>33</v>
      </c>
      <c r="B186" s="14" t="s">
        <v>38</v>
      </c>
      <c r="C186" s="15" t="s">
        <v>17</v>
      </c>
      <c r="D186" s="15" t="s">
        <v>7</v>
      </c>
      <c r="E186" s="15" t="s">
        <v>71</v>
      </c>
      <c r="F186" s="15" t="s">
        <v>69</v>
      </c>
      <c r="G186" s="116">
        <f>28078.8+1802.2+513.9-3068.9</f>
        <v>27326</v>
      </c>
      <c r="H186" s="105"/>
    </row>
    <row r="187" spans="1:8" ht="14.25" customHeight="1">
      <c r="A187" s="52" t="s">
        <v>26</v>
      </c>
      <c r="B187" s="14" t="s">
        <v>38</v>
      </c>
      <c r="C187" s="15" t="s">
        <v>17</v>
      </c>
      <c r="D187" s="15" t="s">
        <v>7</v>
      </c>
      <c r="E187" s="15" t="s">
        <v>72</v>
      </c>
      <c r="F187" s="15" t="s">
        <v>69</v>
      </c>
      <c r="G187" s="32">
        <f>868.5+15.9+55.8-94.9</f>
        <v>845.3</v>
      </c>
      <c r="H187" s="105"/>
    </row>
    <row r="188" spans="1:8" ht="17.25" customHeight="1">
      <c r="A188" s="53" t="s">
        <v>138</v>
      </c>
      <c r="B188" s="20" t="s">
        <v>38</v>
      </c>
      <c r="C188" s="1" t="s">
        <v>17</v>
      </c>
      <c r="D188" s="1" t="s">
        <v>17</v>
      </c>
      <c r="E188" s="1"/>
      <c r="F188" s="15"/>
      <c r="G188" s="31">
        <f>G189+G193</f>
        <v>38100.9</v>
      </c>
      <c r="H188" s="105"/>
    </row>
    <row r="189" spans="1:8" ht="15.75" customHeight="1">
      <c r="A189" s="52" t="s">
        <v>44</v>
      </c>
      <c r="B189" s="20"/>
      <c r="C189" s="1"/>
      <c r="D189" s="1"/>
      <c r="E189" s="1"/>
      <c r="F189" s="15"/>
      <c r="G189" s="32">
        <f>G191+G192</f>
        <v>21455.7</v>
      </c>
      <c r="H189" s="105"/>
    </row>
    <row r="190" spans="1:8" ht="15" customHeight="1">
      <c r="A190" s="57" t="s">
        <v>5</v>
      </c>
      <c r="B190" s="20"/>
      <c r="C190" s="1"/>
      <c r="D190" s="1"/>
      <c r="E190" s="1"/>
      <c r="F190" s="15"/>
      <c r="G190" s="31"/>
      <c r="H190" s="105"/>
    </row>
    <row r="191" spans="1:8" ht="14.25" customHeight="1">
      <c r="A191" s="52" t="s">
        <v>33</v>
      </c>
      <c r="B191" s="14" t="s">
        <v>38</v>
      </c>
      <c r="C191" s="15" t="s">
        <v>17</v>
      </c>
      <c r="D191" s="15" t="s">
        <v>17</v>
      </c>
      <c r="E191" s="15" t="s">
        <v>71</v>
      </c>
      <c r="F191" s="15" t="s">
        <v>45</v>
      </c>
      <c r="G191" s="116">
        <v>20811.9</v>
      </c>
      <c r="H191" s="105"/>
    </row>
    <row r="192" spans="1:8" ht="15" customHeight="1">
      <c r="A192" s="52" t="s">
        <v>26</v>
      </c>
      <c r="B192" s="14" t="s">
        <v>38</v>
      </c>
      <c r="C192" s="15" t="s">
        <v>17</v>
      </c>
      <c r="D192" s="15" t="s">
        <v>17</v>
      </c>
      <c r="E192" s="15" t="s">
        <v>72</v>
      </c>
      <c r="F192" s="15" t="s">
        <v>45</v>
      </c>
      <c r="G192" s="32">
        <v>643.8</v>
      </c>
      <c r="H192" s="105"/>
    </row>
    <row r="193" spans="1:8" ht="24" customHeight="1">
      <c r="A193" s="52" t="s">
        <v>70</v>
      </c>
      <c r="B193" s="14"/>
      <c r="C193" s="15"/>
      <c r="D193" s="15"/>
      <c r="E193" s="15"/>
      <c r="F193" s="15"/>
      <c r="G193" s="32">
        <f>G195+G196</f>
        <v>16645.2</v>
      </c>
      <c r="H193" s="105"/>
    </row>
    <row r="194" spans="1:8" ht="14.25" customHeight="1">
      <c r="A194" s="57" t="s">
        <v>5</v>
      </c>
      <c r="B194" s="14"/>
      <c r="C194" s="15"/>
      <c r="D194" s="15"/>
      <c r="E194" s="15"/>
      <c r="F194" s="15"/>
      <c r="G194" s="32"/>
      <c r="H194" s="105"/>
    </row>
    <row r="195" spans="1:8" ht="14.25" customHeight="1">
      <c r="A195" s="52" t="s">
        <v>33</v>
      </c>
      <c r="B195" s="14" t="s">
        <v>38</v>
      </c>
      <c r="C195" s="15" t="s">
        <v>17</v>
      </c>
      <c r="D195" s="15" t="s">
        <v>17</v>
      </c>
      <c r="E195" s="15" t="s">
        <v>71</v>
      </c>
      <c r="F195" s="15" t="s">
        <v>69</v>
      </c>
      <c r="G195" s="116">
        <v>16145.8</v>
      </c>
      <c r="H195" s="105"/>
    </row>
    <row r="196" spans="1:8" ht="14.25" customHeight="1">
      <c r="A196" s="52" t="s">
        <v>26</v>
      </c>
      <c r="B196" s="14" t="s">
        <v>38</v>
      </c>
      <c r="C196" s="15" t="s">
        <v>17</v>
      </c>
      <c r="D196" s="15" t="s">
        <v>17</v>
      </c>
      <c r="E196" s="15" t="s">
        <v>72</v>
      </c>
      <c r="F196" s="15" t="s">
        <v>69</v>
      </c>
      <c r="G196" s="32">
        <v>499.4</v>
      </c>
      <c r="H196" s="105"/>
    </row>
    <row r="197" spans="1:7" ht="39.75" customHeight="1">
      <c r="A197" s="17" t="s">
        <v>122</v>
      </c>
      <c r="B197" s="14"/>
      <c r="C197" s="15"/>
      <c r="D197" s="15"/>
      <c r="E197" s="15"/>
      <c r="F197" s="15"/>
      <c r="G197" s="36">
        <f>G198</f>
        <v>15432.3</v>
      </c>
    </row>
    <row r="198" spans="1:7" ht="26.25" customHeight="1">
      <c r="A198" s="67" t="s">
        <v>91</v>
      </c>
      <c r="B198" s="74" t="s">
        <v>38</v>
      </c>
      <c r="C198" s="1"/>
      <c r="D198" s="1"/>
      <c r="E198" s="1"/>
      <c r="F198" s="15"/>
      <c r="G198" s="73">
        <f>G199</f>
        <v>15432.3</v>
      </c>
    </row>
    <row r="199" spans="1:7" ht="15.75" customHeight="1">
      <c r="A199" s="54" t="s">
        <v>92</v>
      </c>
      <c r="B199" s="68" t="s">
        <v>38</v>
      </c>
      <c r="C199" s="69" t="s">
        <v>17</v>
      </c>
      <c r="D199" s="1"/>
      <c r="E199" s="1"/>
      <c r="F199" s="15"/>
      <c r="G199" s="73">
        <f>G200</f>
        <v>15432.3</v>
      </c>
    </row>
    <row r="200" spans="1:7" ht="15" customHeight="1">
      <c r="A200" s="53" t="s">
        <v>18</v>
      </c>
      <c r="B200" s="65" t="s">
        <v>38</v>
      </c>
      <c r="C200" s="1" t="s">
        <v>17</v>
      </c>
      <c r="D200" s="1" t="s">
        <v>6</v>
      </c>
      <c r="E200" s="15"/>
      <c r="F200" s="15"/>
      <c r="G200" s="31">
        <f>G201</f>
        <v>15432.3</v>
      </c>
    </row>
    <row r="201" spans="1:8" ht="14.25" customHeight="1">
      <c r="A201" s="52" t="s">
        <v>44</v>
      </c>
      <c r="B201" s="11"/>
      <c r="C201" s="1"/>
      <c r="D201" s="1"/>
      <c r="E201" s="20"/>
      <c r="F201" s="15"/>
      <c r="G201" s="32">
        <f>G203+G204</f>
        <v>15432.3</v>
      </c>
      <c r="H201" s="105"/>
    </row>
    <row r="202" spans="1:8" ht="14.25" customHeight="1">
      <c r="A202" s="57" t="s">
        <v>5</v>
      </c>
      <c r="B202" s="11"/>
      <c r="C202" s="1"/>
      <c r="D202" s="1"/>
      <c r="E202" s="20"/>
      <c r="F202" s="15"/>
      <c r="G202" s="31"/>
      <c r="H202" s="105"/>
    </row>
    <row r="203" spans="1:8" ht="14.25" customHeight="1">
      <c r="A203" s="52" t="s">
        <v>33</v>
      </c>
      <c r="B203" s="14" t="s">
        <v>38</v>
      </c>
      <c r="C203" s="15" t="s">
        <v>17</v>
      </c>
      <c r="D203" s="15" t="s">
        <v>6</v>
      </c>
      <c r="E203" s="15" t="s">
        <v>76</v>
      </c>
      <c r="F203" s="15" t="s">
        <v>45</v>
      </c>
      <c r="G203" s="32">
        <v>14969.3</v>
      </c>
      <c r="H203" s="105"/>
    </row>
    <row r="204" spans="1:8" ht="14.25" customHeight="1">
      <c r="A204" s="52" t="s">
        <v>26</v>
      </c>
      <c r="B204" s="14" t="s">
        <v>38</v>
      </c>
      <c r="C204" s="15" t="s">
        <v>17</v>
      </c>
      <c r="D204" s="15" t="s">
        <v>6</v>
      </c>
      <c r="E204" s="15" t="s">
        <v>77</v>
      </c>
      <c r="F204" s="15" t="s">
        <v>45</v>
      </c>
      <c r="G204" s="32">
        <v>463</v>
      </c>
      <c r="H204" s="105"/>
    </row>
    <row r="205" spans="1:7" ht="26.25" customHeight="1">
      <c r="A205" s="17" t="s">
        <v>123</v>
      </c>
      <c r="B205" s="18"/>
      <c r="C205" s="9"/>
      <c r="D205" s="9"/>
      <c r="E205" s="18"/>
      <c r="F205" s="9"/>
      <c r="G205" s="35">
        <f>G206</f>
        <v>287236.8</v>
      </c>
    </row>
    <row r="206" spans="1:8" ht="27.75" customHeight="1">
      <c r="A206" s="67" t="s">
        <v>91</v>
      </c>
      <c r="B206" s="74" t="s">
        <v>38</v>
      </c>
      <c r="C206" s="1"/>
      <c r="D206" s="15"/>
      <c r="E206" s="15"/>
      <c r="F206" s="15"/>
      <c r="G206" s="71">
        <f>G207</f>
        <v>287236.8</v>
      </c>
      <c r="H206" s="48"/>
    </row>
    <row r="207" spans="1:7" ht="17.25" customHeight="1">
      <c r="A207" s="54" t="s">
        <v>92</v>
      </c>
      <c r="B207" s="68" t="s">
        <v>38</v>
      </c>
      <c r="C207" s="69" t="s">
        <v>17</v>
      </c>
      <c r="D207" s="9"/>
      <c r="E207" s="1"/>
      <c r="F207" s="1"/>
      <c r="G207" s="71">
        <f>G208</f>
        <v>287236.8</v>
      </c>
    </row>
    <row r="208" spans="1:7" ht="15" customHeight="1">
      <c r="A208" s="53" t="s">
        <v>19</v>
      </c>
      <c r="B208" s="65" t="s">
        <v>38</v>
      </c>
      <c r="C208" s="1" t="s">
        <v>17</v>
      </c>
      <c r="D208" s="1" t="s">
        <v>7</v>
      </c>
      <c r="E208" s="1"/>
      <c r="F208" s="1"/>
      <c r="G208" s="31">
        <f>G212+G209</f>
        <v>287236.8</v>
      </c>
    </row>
    <row r="209" spans="1:8" ht="15" customHeight="1">
      <c r="A209" s="52" t="s">
        <v>44</v>
      </c>
      <c r="B209" s="65"/>
      <c r="C209" s="1"/>
      <c r="D209" s="1"/>
      <c r="E209" s="1"/>
      <c r="F209" s="1"/>
      <c r="G209" s="32">
        <f>G211</f>
        <v>69.7</v>
      </c>
      <c r="H209" s="105"/>
    </row>
    <row r="210" spans="1:8" ht="15" customHeight="1">
      <c r="A210" s="57" t="s">
        <v>5</v>
      </c>
      <c r="B210" s="65"/>
      <c r="C210" s="1"/>
      <c r="D210" s="1"/>
      <c r="E210" s="1"/>
      <c r="F210" s="1"/>
      <c r="G210" s="31"/>
      <c r="H210" s="105"/>
    </row>
    <row r="211" spans="1:8" ht="15" customHeight="1">
      <c r="A211" s="52" t="s">
        <v>26</v>
      </c>
      <c r="B211" s="14" t="s">
        <v>38</v>
      </c>
      <c r="C211" s="15" t="s">
        <v>17</v>
      </c>
      <c r="D211" s="15" t="s">
        <v>7</v>
      </c>
      <c r="E211" s="15" t="s">
        <v>80</v>
      </c>
      <c r="F211" s="15" t="s">
        <v>45</v>
      </c>
      <c r="G211" s="50">
        <v>69.7</v>
      </c>
      <c r="H211" s="105"/>
    </row>
    <row r="212" spans="1:8" ht="23.25" customHeight="1">
      <c r="A212" s="52" t="s">
        <v>70</v>
      </c>
      <c r="B212" s="11"/>
      <c r="C212" s="1"/>
      <c r="D212" s="1"/>
      <c r="E212" s="1"/>
      <c r="F212" s="1"/>
      <c r="G212" s="32">
        <f>G214+G215</f>
        <v>287167.1</v>
      </c>
      <c r="H212" s="105"/>
    </row>
    <row r="213" spans="1:8" ht="13.5" customHeight="1">
      <c r="A213" s="57" t="s">
        <v>5</v>
      </c>
      <c r="B213" s="14"/>
      <c r="C213" s="15"/>
      <c r="D213" s="15"/>
      <c r="E213" s="15"/>
      <c r="F213" s="15"/>
      <c r="G213" s="32"/>
      <c r="H213" s="105"/>
    </row>
    <row r="214" spans="1:8" ht="14.25" customHeight="1">
      <c r="A214" s="52" t="s">
        <v>33</v>
      </c>
      <c r="B214" s="14" t="s">
        <v>38</v>
      </c>
      <c r="C214" s="15" t="s">
        <v>17</v>
      </c>
      <c r="D214" s="15" t="s">
        <v>7</v>
      </c>
      <c r="E214" s="15" t="s">
        <v>79</v>
      </c>
      <c r="F214" s="15" t="s">
        <v>69</v>
      </c>
      <c r="G214" s="123">
        <f>138149.5+39074.4+36445.7-47366.9+55689+55000</f>
        <v>276991.69999999995</v>
      </c>
      <c r="H214" s="105"/>
    </row>
    <row r="215" spans="1:8" ht="14.25" customHeight="1">
      <c r="A215" s="52" t="s">
        <v>26</v>
      </c>
      <c r="B215" s="14" t="s">
        <v>38</v>
      </c>
      <c r="C215" s="15" t="s">
        <v>17</v>
      </c>
      <c r="D215" s="15" t="s">
        <v>7</v>
      </c>
      <c r="E215" s="15" t="s">
        <v>80</v>
      </c>
      <c r="F215" s="15" t="s">
        <v>69</v>
      </c>
      <c r="G215" s="50">
        <f>4272.8+8301.9-5299.3+2900</f>
        <v>10175.400000000001</v>
      </c>
      <c r="H215" s="105"/>
    </row>
    <row r="216" spans="1:8" ht="45.75" customHeight="1">
      <c r="A216" s="93" t="s">
        <v>125</v>
      </c>
      <c r="B216" s="14"/>
      <c r="C216" s="15"/>
      <c r="D216" s="15"/>
      <c r="E216" s="15"/>
      <c r="F216" s="15"/>
      <c r="G216" s="103">
        <f>G217</f>
        <v>5531.2</v>
      </c>
      <c r="H216" s="105"/>
    </row>
    <row r="217" spans="1:8" ht="24.75" customHeight="1">
      <c r="A217" s="67" t="s">
        <v>91</v>
      </c>
      <c r="B217" s="74" t="s">
        <v>38</v>
      </c>
      <c r="C217" s="1"/>
      <c r="D217" s="15"/>
      <c r="E217" s="15"/>
      <c r="F217" s="15"/>
      <c r="G217" s="51">
        <f>G218</f>
        <v>5531.2</v>
      </c>
      <c r="H217" s="105"/>
    </row>
    <row r="218" spans="1:8" ht="15.75" customHeight="1">
      <c r="A218" s="54" t="s">
        <v>92</v>
      </c>
      <c r="B218" s="68" t="s">
        <v>38</v>
      </c>
      <c r="C218" s="69" t="s">
        <v>17</v>
      </c>
      <c r="D218" s="9"/>
      <c r="E218" s="15"/>
      <c r="F218" s="15"/>
      <c r="G218" s="51">
        <f>G219</f>
        <v>5531.2</v>
      </c>
      <c r="H218" s="105"/>
    </row>
    <row r="219" spans="1:8" ht="15.75" customHeight="1">
      <c r="A219" s="53" t="s">
        <v>19</v>
      </c>
      <c r="B219" s="65" t="s">
        <v>38</v>
      </c>
      <c r="C219" s="1" t="s">
        <v>17</v>
      </c>
      <c r="D219" s="1" t="s">
        <v>7</v>
      </c>
      <c r="E219" s="15"/>
      <c r="F219" s="15"/>
      <c r="G219" s="51">
        <f>G220+G224</f>
        <v>5531.2</v>
      </c>
      <c r="H219" s="105"/>
    </row>
    <row r="220" spans="1:8" ht="14.25" customHeight="1">
      <c r="A220" s="52" t="s">
        <v>44</v>
      </c>
      <c r="B220" s="14"/>
      <c r="C220" s="15"/>
      <c r="D220" s="15"/>
      <c r="E220" s="15"/>
      <c r="F220" s="15"/>
      <c r="G220" s="50">
        <f>G222+G223</f>
        <v>4723.2</v>
      </c>
      <c r="H220" s="105"/>
    </row>
    <row r="221" spans="1:8" ht="14.25" customHeight="1">
      <c r="A221" s="57" t="s">
        <v>5</v>
      </c>
      <c r="B221" s="14"/>
      <c r="C221" s="15"/>
      <c r="D221" s="15"/>
      <c r="E221" s="15"/>
      <c r="F221" s="15"/>
      <c r="G221" s="50"/>
      <c r="H221" s="105"/>
    </row>
    <row r="222" spans="1:8" ht="14.25" customHeight="1">
      <c r="A222" s="13" t="s">
        <v>33</v>
      </c>
      <c r="B222" s="14" t="s">
        <v>38</v>
      </c>
      <c r="C222" s="15" t="s">
        <v>17</v>
      </c>
      <c r="D222" s="15" t="s">
        <v>7</v>
      </c>
      <c r="E222" s="15" t="s">
        <v>81</v>
      </c>
      <c r="F222" s="15" t="s">
        <v>45</v>
      </c>
      <c r="G222" s="123">
        <v>4581.4</v>
      </c>
      <c r="H222" s="105"/>
    </row>
    <row r="223" spans="1:8" ht="14.25" customHeight="1">
      <c r="A223" s="13" t="s">
        <v>26</v>
      </c>
      <c r="B223" s="14" t="s">
        <v>38</v>
      </c>
      <c r="C223" s="15" t="s">
        <v>17</v>
      </c>
      <c r="D223" s="15" t="s">
        <v>7</v>
      </c>
      <c r="E223" s="15" t="s">
        <v>141</v>
      </c>
      <c r="F223" s="15" t="s">
        <v>45</v>
      </c>
      <c r="G223" s="50">
        <v>141.8</v>
      </c>
      <c r="H223" s="105"/>
    </row>
    <row r="224" spans="1:8" ht="22.5" customHeight="1">
      <c r="A224" s="52" t="s">
        <v>70</v>
      </c>
      <c r="B224" s="14"/>
      <c r="C224" s="15"/>
      <c r="D224" s="15"/>
      <c r="E224" s="15"/>
      <c r="F224" s="15"/>
      <c r="G224" s="50">
        <f>G226+G227</f>
        <v>808</v>
      </c>
      <c r="H224" s="105"/>
    </row>
    <row r="225" spans="1:8" ht="14.25" customHeight="1">
      <c r="A225" s="57" t="s">
        <v>5</v>
      </c>
      <c r="B225" s="14"/>
      <c r="C225" s="15"/>
      <c r="D225" s="15"/>
      <c r="E225" s="15"/>
      <c r="F225" s="15"/>
      <c r="G225" s="50"/>
      <c r="H225" s="105"/>
    </row>
    <row r="226" spans="1:8" ht="14.25" customHeight="1">
      <c r="A226" s="52" t="s">
        <v>33</v>
      </c>
      <c r="B226" s="14" t="s">
        <v>38</v>
      </c>
      <c r="C226" s="15" t="s">
        <v>17</v>
      </c>
      <c r="D226" s="15" t="s">
        <v>7</v>
      </c>
      <c r="E226" s="15" t="s">
        <v>81</v>
      </c>
      <c r="F226" s="15" t="s">
        <v>69</v>
      </c>
      <c r="G226" s="123">
        <v>783.7</v>
      </c>
      <c r="H226" s="105"/>
    </row>
    <row r="227" spans="1:8" ht="14.25" customHeight="1">
      <c r="A227" s="52" t="s">
        <v>26</v>
      </c>
      <c r="B227" s="14" t="s">
        <v>38</v>
      </c>
      <c r="C227" s="15" t="s">
        <v>17</v>
      </c>
      <c r="D227" s="15" t="s">
        <v>7</v>
      </c>
      <c r="E227" s="15" t="s">
        <v>141</v>
      </c>
      <c r="F227" s="15" t="s">
        <v>69</v>
      </c>
      <c r="G227" s="50">
        <v>24.3</v>
      </c>
      <c r="H227" s="105"/>
    </row>
    <row r="228" spans="1:7" ht="44.25" customHeight="1">
      <c r="A228" s="97" t="s">
        <v>124</v>
      </c>
      <c r="B228" s="59"/>
      <c r="C228" s="87"/>
      <c r="D228" s="87"/>
      <c r="E228" s="87"/>
      <c r="F228" s="87"/>
      <c r="G228" s="78">
        <f>G229</f>
        <v>38616.700000000004</v>
      </c>
    </row>
    <row r="229" spans="1:7" ht="27" customHeight="1">
      <c r="A229" s="67" t="s">
        <v>91</v>
      </c>
      <c r="B229" s="74" t="s">
        <v>38</v>
      </c>
      <c r="C229" s="15"/>
      <c r="D229" s="15"/>
      <c r="E229" s="15"/>
      <c r="F229" s="15"/>
      <c r="G229" s="71">
        <f>G230</f>
        <v>38616.700000000004</v>
      </c>
    </row>
    <row r="230" spans="1:7" ht="15.75" customHeight="1">
      <c r="A230" s="54" t="s">
        <v>93</v>
      </c>
      <c r="B230" s="68" t="s">
        <v>38</v>
      </c>
      <c r="C230" s="69" t="s">
        <v>9</v>
      </c>
      <c r="D230" s="15"/>
      <c r="E230" s="15"/>
      <c r="F230" s="15"/>
      <c r="G230" s="71">
        <f>G231+G235</f>
        <v>38616.700000000004</v>
      </c>
    </row>
    <row r="231" spans="1:8" ht="15" customHeight="1">
      <c r="A231" s="53" t="s">
        <v>40</v>
      </c>
      <c r="B231" s="65" t="s">
        <v>38</v>
      </c>
      <c r="C231" s="1" t="s">
        <v>9</v>
      </c>
      <c r="D231" s="1" t="s">
        <v>14</v>
      </c>
      <c r="E231" s="1"/>
      <c r="F231" s="15"/>
      <c r="G231" s="40">
        <f>G232</f>
        <v>833.1000000000004</v>
      </c>
      <c r="H231" s="105"/>
    </row>
    <row r="232" spans="1:8" ht="22.5" customHeight="1">
      <c r="A232" s="52" t="s">
        <v>70</v>
      </c>
      <c r="B232" s="11"/>
      <c r="C232" s="1"/>
      <c r="D232" s="1"/>
      <c r="E232" s="1"/>
      <c r="F232" s="1"/>
      <c r="G232" s="32">
        <f>G234</f>
        <v>833.1000000000004</v>
      </c>
      <c r="H232" s="105"/>
    </row>
    <row r="233" spans="1:8" ht="13.5" customHeight="1">
      <c r="A233" s="57" t="s">
        <v>5</v>
      </c>
      <c r="B233" s="14"/>
      <c r="C233" s="15"/>
      <c r="D233" s="15"/>
      <c r="E233" s="15"/>
      <c r="F233" s="15"/>
      <c r="G233" s="32"/>
      <c r="H233" s="105"/>
    </row>
    <row r="234" spans="1:8" ht="13.5" customHeight="1">
      <c r="A234" s="52" t="s">
        <v>26</v>
      </c>
      <c r="B234" s="21" t="s">
        <v>38</v>
      </c>
      <c r="C234" s="15" t="s">
        <v>9</v>
      </c>
      <c r="D234" s="15" t="s">
        <v>14</v>
      </c>
      <c r="E234" s="16" t="s">
        <v>84</v>
      </c>
      <c r="F234" s="15" t="s">
        <v>69</v>
      </c>
      <c r="G234" s="33">
        <f>1911.7+3990.8-5069.4</f>
        <v>833.1000000000004</v>
      </c>
      <c r="H234" s="105"/>
    </row>
    <row r="235" spans="1:8" ht="15.75" customHeight="1">
      <c r="A235" s="53" t="s">
        <v>41</v>
      </c>
      <c r="B235" s="94" t="s">
        <v>38</v>
      </c>
      <c r="C235" s="95" t="s">
        <v>9</v>
      </c>
      <c r="D235" s="95" t="s">
        <v>24</v>
      </c>
      <c r="E235" s="1"/>
      <c r="F235" s="1"/>
      <c r="G235" s="31">
        <f>G236</f>
        <v>37783.600000000006</v>
      </c>
      <c r="H235" s="105"/>
    </row>
    <row r="236" spans="1:8" ht="22.5" customHeight="1">
      <c r="A236" s="52" t="s">
        <v>70</v>
      </c>
      <c r="B236" s="11"/>
      <c r="C236" s="1"/>
      <c r="D236" s="1"/>
      <c r="E236" s="1"/>
      <c r="F236" s="1"/>
      <c r="G236" s="32">
        <f>G238+G239+G240</f>
        <v>37783.600000000006</v>
      </c>
      <c r="H236" s="105"/>
    </row>
    <row r="237" spans="1:8" ht="15.75" customHeight="1">
      <c r="A237" s="57" t="s">
        <v>5</v>
      </c>
      <c r="B237" s="14"/>
      <c r="C237" s="15"/>
      <c r="D237" s="15"/>
      <c r="E237" s="15"/>
      <c r="F237" s="15"/>
      <c r="G237" s="32"/>
      <c r="H237" s="105"/>
    </row>
    <row r="238" spans="1:8" ht="15" customHeight="1">
      <c r="A238" s="52" t="s">
        <v>33</v>
      </c>
      <c r="B238" s="14" t="s">
        <v>38</v>
      </c>
      <c r="C238" s="15" t="s">
        <v>9</v>
      </c>
      <c r="D238" s="15" t="s">
        <v>24</v>
      </c>
      <c r="E238" s="15" t="s">
        <v>73</v>
      </c>
      <c r="F238" s="15" t="s">
        <v>69</v>
      </c>
      <c r="G238" s="116">
        <f>30145.7+75749.8-44507.1-24246.1</f>
        <v>37142.3</v>
      </c>
      <c r="H238" s="105"/>
    </row>
    <row r="239" spans="1:8" ht="15" customHeight="1">
      <c r="A239" s="52" t="s">
        <v>26</v>
      </c>
      <c r="B239" s="14" t="s">
        <v>38</v>
      </c>
      <c r="C239" s="15" t="s">
        <v>9</v>
      </c>
      <c r="D239" s="15" t="s">
        <v>24</v>
      </c>
      <c r="E239" s="15" t="s">
        <v>85</v>
      </c>
      <c r="F239" s="15" t="s">
        <v>69</v>
      </c>
      <c r="G239" s="116">
        <f>932.4+187.9+35.8-533.9-244.9</f>
        <v>377.29999999999995</v>
      </c>
      <c r="H239" s="105"/>
    </row>
    <row r="240" spans="1:8" ht="15" customHeight="1">
      <c r="A240" s="52" t="s">
        <v>26</v>
      </c>
      <c r="B240" s="14" t="s">
        <v>38</v>
      </c>
      <c r="C240" s="15" t="s">
        <v>9</v>
      </c>
      <c r="D240" s="15" t="s">
        <v>24</v>
      </c>
      <c r="E240" s="15" t="s">
        <v>84</v>
      </c>
      <c r="F240" s="15" t="s">
        <v>69</v>
      </c>
      <c r="G240" s="32">
        <f>1121.9+295.4-1153.3</f>
        <v>264.0000000000002</v>
      </c>
      <c r="H240" s="105"/>
    </row>
    <row r="241" spans="1:8" ht="44.25" customHeight="1">
      <c r="A241" s="97" t="s">
        <v>126</v>
      </c>
      <c r="B241" s="86"/>
      <c r="C241" s="87"/>
      <c r="D241" s="87"/>
      <c r="E241" s="87"/>
      <c r="F241" s="87"/>
      <c r="G241" s="60">
        <f>G242</f>
        <v>7005.6</v>
      </c>
      <c r="H241" s="105"/>
    </row>
    <row r="242" spans="1:8" ht="26.25" customHeight="1">
      <c r="A242" s="81" t="s">
        <v>102</v>
      </c>
      <c r="B242" s="68" t="s">
        <v>32</v>
      </c>
      <c r="C242" s="1"/>
      <c r="D242" s="15"/>
      <c r="E242" s="20"/>
      <c r="F242" s="15"/>
      <c r="G242" s="73">
        <f>G243</f>
        <v>7005.6</v>
      </c>
      <c r="H242" s="105"/>
    </row>
    <row r="243" spans="1:8" ht="15.75" customHeight="1">
      <c r="A243" s="53" t="s">
        <v>103</v>
      </c>
      <c r="B243" s="68" t="s">
        <v>32</v>
      </c>
      <c r="C243" s="69" t="s">
        <v>11</v>
      </c>
      <c r="D243" s="1"/>
      <c r="E243" s="20"/>
      <c r="F243" s="15"/>
      <c r="G243" s="73">
        <f>G244</f>
        <v>7005.6</v>
      </c>
      <c r="H243" s="105"/>
    </row>
    <row r="244" spans="1:8" ht="17.25" customHeight="1">
      <c r="A244" s="53" t="s">
        <v>22</v>
      </c>
      <c r="B244" s="65" t="s">
        <v>32</v>
      </c>
      <c r="C244" s="1" t="s">
        <v>11</v>
      </c>
      <c r="D244" s="1" t="s">
        <v>11</v>
      </c>
      <c r="E244" s="101"/>
      <c r="F244" s="15"/>
      <c r="G244" s="31">
        <f>G245</f>
        <v>7005.6</v>
      </c>
      <c r="H244" s="105"/>
    </row>
    <row r="245" spans="1:8" ht="14.25" customHeight="1">
      <c r="A245" s="52" t="s">
        <v>44</v>
      </c>
      <c r="B245" s="21"/>
      <c r="C245" s="101"/>
      <c r="D245" s="101"/>
      <c r="E245" s="101"/>
      <c r="F245" s="15"/>
      <c r="G245" s="32">
        <f>G247+G248+G249</f>
        <v>7005.6</v>
      </c>
      <c r="H245" s="105"/>
    </row>
    <row r="246" spans="1:8" ht="15" customHeight="1">
      <c r="A246" s="57" t="s">
        <v>5</v>
      </c>
      <c r="B246" s="10"/>
      <c r="C246" s="9"/>
      <c r="D246" s="9"/>
      <c r="E246" s="19"/>
      <c r="F246" s="19"/>
      <c r="G246" s="35"/>
      <c r="H246" s="105"/>
    </row>
    <row r="247" spans="1:8" ht="14.25" customHeight="1">
      <c r="A247" s="52" t="s">
        <v>33</v>
      </c>
      <c r="B247" s="14" t="s">
        <v>32</v>
      </c>
      <c r="C247" s="15" t="s">
        <v>11</v>
      </c>
      <c r="D247" s="15" t="s">
        <v>11</v>
      </c>
      <c r="E247" s="15" t="s">
        <v>63</v>
      </c>
      <c r="F247" s="15" t="s">
        <v>45</v>
      </c>
      <c r="G247" s="32">
        <v>5000</v>
      </c>
      <c r="H247" s="105"/>
    </row>
    <row r="248" spans="1:8" ht="14.25" customHeight="1">
      <c r="A248" s="52" t="s">
        <v>26</v>
      </c>
      <c r="B248" s="14" t="s">
        <v>32</v>
      </c>
      <c r="C248" s="15" t="s">
        <v>11</v>
      </c>
      <c r="D248" s="15" t="s">
        <v>11</v>
      </c>
      <c r="E248" s="15" t="s">
        <v>87</v>
      </c>
      <c r="F248" s="15" t="s">
        <v>45</v>
      </c>
      <c r="G248" s="32">
        <v>555.6</v>
      </c>
      <c r="H248" s="105"/>
    </row>
    <row r="249" spans="1:8" ht="14.25" customHeight="1" thickBot="1">
      <c r="A249" s="98" t="s">
        <v>26</v>
      </c>
      <c r="B249" s="99" t="s">
        <v>32</v>
      </c>
      <c r="C249" s="47" t="s">
        <v>11</v>
      </c>
      <c r="D249" s="47" t="s">
        <v>11</v>
      </c>
      <c r="E249" s="47" t="s">
        <v>64</v>
      </c>
      <c r="F249" s="47" t="s">
        <v>45</v>
      </c>
      <c r="G249" s="100">
        <v>1450</v>
      </c>
      <c r="H249" s="105"/>
    </row>
    <row r="250" ht="12.75">
      <c r="G250" s="41"/>
    </row>
    <row r="251" ht="12.75">
      <c r="G251" s="41"/>
    </row>
    <row r="252" ht="12.75">
      <c r="G252" s="41"/>
    </row>
    <row r="253" ht="12.75">
      <c r="G253" s="41"/>
    </row>
    <row r="254" ht="12.75">
      <c r="G254" s="41"/>
    </row>
    <row r="255" ht="12.75">
      <c r="G255" s="41"/>
    </row>
    <row r="256" ht="12.75">
      <c r="G256" s="41"/>
    </row>
    <row r="257" ht="12.75">
      <c r="G257" s="41"/>
    </row>
    <row r="258" ht="12.75">
      <c r="G258" s="41"/>
    </row>
    <row r="259" ht="12.75">
      <c r="G259" s="41"/>
    </row>
    <row r="260" ht="12.75">
      <c r="G260" s="41"/>
    </row>
    <row r="261" ht="12.75">
      <c r="G261" s="41"/>
    </row>
    <row r="262" ht="12.75">
      <c r="G262" s="41"/>
    </row>
    <row r="263" ht="12.75">
      <c r="G263" s="41"/>
    </row>
    <row r="264" ht="12.75">
      <c r="G264" s="41"/>
    </row>
    <row r="265" ht="12.75">
      <c r="G265" s="41"/>
    </row>
    <row r="266" ht="12.75">
      <c r="G266" s="41"/>
    </row>
    <row r="267" ht="12.75">
      <c r="G267" s="41"/>
    </row>
    <row r="268" ht="12.75">
      <c r="G268" s="41"/>
    </row>
    <row r="269" ht="12.75">
      <c r="G269" s="41"/>
    </row>
    <row r="270" ht="12.75">
      <c r="G270" s="41"/>
    </row>
    <row r="271" ht="12.75">
      <c r="G271" s="41"/>
    </row>
    <row r="272" ht="12.75">
      <c r="G272" s="41"/>
    </row>
    <row r="273" ht="12.75">
      <c r="G273" s="41"/>
    </row>
    <row r="274" ht="12.75">
      <c r="G274" s="41"/>
    </row>
    <row r="275" ht="12.75">
      <c r="G275" s="41"/>
    </row>
    <row r="276" ht="12.75">
      <c r="G276" s="41"/>
    </row>
    <row r="277" ht="12.75">
      <c r="G277" s="41"/>
    </row>
    <row r="278" ht="12.75">
      <c r="G278" s="41"/>
    </row>
    <row r="279" ht="12.75">
      <c r="G279" s="41"/>
    </row>
    <row r="280" ht="12.75">
      <c r="G280" s="41"/>
    </row>
    <row r="281" ht="12.75">
      <c r="G281" s="41"/>
    </row>
    <row r="282" ht="12.75">
      <c r="G282" s="41"/>
    </row>
    <row r="283" ht="12.75">
      <c r="G283" s="41"/>
    </row>
    <row r="284" ht="12.75">
      <c r="G284" s="41"/>
    </row>
    <row r="285" ht="12.75">
      <c r="G285" s="41"/>
    </row>
    <row r="286" ht="12.75">
      <c r="G286" s="41"/>
    </row>
    <row r="287" ht="12.75">
      <c r="G287" s="41"/>
    </row>
    <row r="288" ht="12.75">
      <c r="G288" s="41"/>
    </row>
    <row r="289" ht="12.75">
      <c r="G289" s="41"/>
    </row>
    <row r="290" ht="12.75">
      <c r="G290" s="41"/>
    </row>
    <row r="291" ht="12.75">
      <c r="G291" s="41"/>
    </row>
    <row r="292" ht="12.75">
      <c r="G292" s="41"/>
    </row>
    <row r="293" ht="12.75">
      <c r="G293" s="41"/>
    </row>
    <row r="294" ht="12.75">
      <c r="G294" s="41"/>
    </row>
    <row r="295" ht="12.75">
      <c r="G295" s="41"/>
    </row>
    <row r="296" ht="12.75">
      <c r="G296" s="41"/>
    </row>
    <row r="297" ht="12.75">
      <c r="G297" s="41"/>
    </row>
    <row r="298" ht="12.75">
      <c r="G298" s="41"/>
    </row>
    <row r="299" ht="12.75">
      <c r="G299" s="41"/>
    </row>
    <row r="300" ht="12.75">
      <c r="G300" s="41"/>
    </row>
    <row r="301" ht="12.75">
      <c r="G301" s="41"/>
    </row>
    <row r="302" ht="12.75">
      <c r="G302" s="41"/>
    </row>
    <row r="303" ht="12.75">
      <c r="G303" s="41"/>
    </row>
    <row r="304" ht="12.75">
      <c r="G304" s="41"/>
    </row>
    <row r="305" ht="12.75">
      <c r="G305" s="41"/>
    </row>
    <row r="306" ht="12.75">
      <c r="G306" s="41"/>
    </row>
    <row r="307" ht="12.75">
      <c r="G307" s="41"/>
    </row>
    <row r="308" ht="12.75">
      <c r="G308" s="41"/>
    </row>
    <row r="309" ht="12.75">
      <c r="G309" s="41"/>
    </row>
    <row r="310" ht="12.75">
      <c r="G310" s="41"/>
    </row>
    <row r="311" ht="12.75">
      <c r="G311" s="41"/>
    </row>
    <row r="312" ht="12.75">
      <c r="G312" s="41"/>
    </row>
    <row r="313" ht="12.75">
      <c r="G313" s="41"/>
    </row>
    <row r="314" ht="12.75">
      <c r="G314" s="41"/>
    </row>
    <row r="315" ht="12.75">
      <c r="G315" s="41"/>
    </row>
    <row r="316" ht="12.75">
      <c r="G316" s="41"/>
    </row>
    <row r="317" ht="12.75">
      <c r="G317" s="41"/>
    </row>
    <row r="318" ht="12.75">
      <c r="G318" s="41"/>
    </row>
    <row r="319" ht="12.75">
      <c r="G319" s="41"/>
    </row>
    <row r="320" ht="12.75">
      <c r="G320" s="41"/>
    </row>
    <row r="321" ht="12.75">
      <c r="G321" s="41"/>
    </row>
    <row r="322" ht="12.75">
      <c r="G322" s="41"/>
    </row>
    <row r="323" ht="12.75">
      <c r="G323" s="41"/>
    </row>
    <row r="324" ht="12.75">
      <c r="G324" s="41"/>
    </row>
    <row r="325" ht="12.75">
      <c r="G325" s="41"/>
    </row>
    <row r="326" ht="12.75">
      <c r="G326" s="41"/>
    </row>
    <row r="327" ht="12.75">
      <c r="G327" s="41"/>
    </row>
    <row r="328" ht="12.75">
      <c r="G328" s="41"/>
    </row>
    <row r="329" ht="12.75">
      <c r="G329" s="41"/>
    </row>
    <row r="330" ht="12.75">
      <c r="G330" s="41"/>
    </row>
    <row r="331" ht="12.75">
      <c r="G331" s="41"/>
    </row>
    <row r="332" ht="12.75">
      <c r="G332" s="41"/>
    </row>
    <row r="333" ht="12.75">
      <c r="G333" s="41"/>
    </row>
    <row r="334" ht="12.75">
      <c r="G334" s="41"/>
    </row>
    <row r="335" ht="12.75">
      <c r="G335" s="41"/>
    </row>
    <row r="336" ht="12.75">
      <c r="G336" s="41"/>
    </row>
    <row r="337" ht="12.75">
      <c r="G337" s="41"/>
    </row>
    <row r="338" ht="12.75">
      <c r="G338" s="41"/>
    </row>
    <row r="339" ht="12.75">
      <c r="G339" s="41"/>
    </row>
    <row r="340" ht="12.75">
      <c r="G340" s="41"/>
    </row>
    <row r="341" ht="12.75">
      <c r="G341" s="41"/>
    </row>
    <row r="342" ht="12.75">
      <c r="G342" s="41"/>
    </row>
    <row r="343" ht="12.75">
      <c r="G343" s="41"/>
    </row>
    <row r="344" ht="12.75">
      <c r="G344" s="41"/>
    </row>
    <row r="345" ht="12.75">
      <c r="G345" s="41"/>
    </row>
    <row r="346" ht="12.75">
      <c r="G346" s="41"/>
    </row>
    <row r="347" ht="12.75">
      <c r="G347" s="41"/>
    </row>
    <row r="348" ht="12.75">
      <c r="G348" s="41"/>
    </row>
    <row r="349" ht="12.75">
      <c r="G349" s="41"/>
    </row>
    <row r="350" ht="12.75">
      <c r="G350" s="41"/>
    </row>
    <row r="351" ht="12.75">
      <c r="G351" s="41"/>
    </row>
    <row r="352" ht="12.75">
      <c r="G352" s="41"/>
    </row>
    <row r="353" ht="12.75">
      <c r="G353" s="41"/>
    </row>
    <row r="354" ht="12.75">
      <c r="G354" s="41"/>
    </row>
    <row r="355" ht="12.75">
      <c r="G355" s="41"/>
    </row>
    <row r="356" ht="12.75">
      <c r="G356" s="41"/>
    </row>
    <row r="357" ht="12.75">
      <c r="G357" s="41"/>
    </row>
    <row r="358" ht="12.75">
      <c r="G358" s="41"/>
    </row>
    <row r="359" ht="12.75">
      <c r="G359" s="41"/>
    </row>
    <row r="360" ht="12.75">
      <c r="G360" s="41"/>
    </row>
    <row r="361" ht="12.75">
      <c r="G361" s="41"/>
    </row>
    <row r="362" ht="12.75">
      <c r="G362" s="41"/>
    </row>
    <row r="363" ht="12.75">
      <c r="G363" s="41"/>
    </row>
    <row r="364" ht="12.75">
      <c r="G364" s="41"/>
    </row>
    <row r="365" ht="12.75">
      <c r="G365" s="41"/>
    </row>
    <row r="366" ht="12.75">
      <c r="G366" s="41"/>
    </row>
    <row r="367" ht="12.75">
      <c r="G367" s="41"/>
    </row>
    <row r="368" ht="12.75">
      <c r="G368" s="41"/>
    </row>
    <row r="369" ht="12.75">
      <c r="G369" s="41"/>
    </row>
    <row r="370" ht="12.75">
      <c r="G370" s="41"/>
    </row>
    <row r="371" ht="12.75">
      <c r="G371" s="41"/>
    </row>
    <row r="372" ht="12.75">
      <c r="G372" s="41"/>
    </row>
    <row r="373" ht="12.75">
      <c r="G373" s="41"/>
    </row>
    <row r="374" ht="12.75">
      <c r="G374" s="41"/>
    </row>
    <row r="375" ht="12.75">
      <c r="G375" s="41"/>
    </row>
    <row r="376" ht="12.75">
      <c r="G376" s="41"/>
    </row>
    <row r="377" ht="12.75">
      <c r="G377" s="41"/>
    </row>
    <row r="378" ht="12.75">
      <c r="G378" s="41"/>
    </row>
    <row r="379" ht="12.75">
      <c r="G379" s="41"/>
    </row>
    <row r="380" ht="12.75">
      <c r="G380" s="41"/>
    </row>
    <row r="381" ht="12.75">
      <c r="G381" s="41"/>
    </row>
    <row r="382" ht="12.75">
      <c r="G382" s="41"/>
    </row>
    <row r="383" ht="12.75">
      <c r="G383" s="41"/>
    </row>
  </sheetData>
  <sheetProtection/>
  <mergeCells count="5">
    <mergeCell ref="D1:G1"/>
    <mergeCell ref="E2:G2"/>
    <mergeCell ref="E3:G3"/>
    <mergeCell ref="A5:G5"/>
    <mergeCell ref="A2:C2"/>
  </mergeCells>
  <printOptions horizontalCentered="1"/>
  <pageMargins left="0.3937007874015748" right="0" top="0.3937007874015748" bottom="0.3937007874015748" header="0" footer="0"/>
  <pageSetup fitToHeight="5" fitToWidth="1" horizontalDpi="600" verticalDpi="600" orientation="portrait" paperSize="9" scale="76" r:id="rId1"/>
  <rowBreaks count="2" manualBreakCount="2">
    <brk id="50" max="6" man="1"/>
    <brk id="125" max="6" man="1"/>
  </rowBreaks>
  <ignoredErrors>
    <ignoredError sqref="G230 G11 G125 G85 G145 G69 G172 G114 G14" formula="1"/>
    <ignoredError sqref="B78:D78 B79:D79 F49 B82:C83 B84:D84 B85:D85 F85 B100 B101:C101 B102:D102 B103:D103 F103 B106:C107 B108:D108 B109:D109 F109 B127:D129 B133:G133 F114 B135:F135 B139:F139 B142:D144 B134:F134 B147:D149 B152:G153 B145:F145 B157:D159 B240:F240 B172:D174 B154:F154 B177:F178 B179:D180 B198:D200 B203:G204 B206:C207 B208:D208 B186:F187 B229:E231 B214:F215 B235:E235 B234:F234 B162:F163 B242:D245 B247:G248 B249:G249 B11 B17:C17 B20:D20 B21:D21 F21 B12:C12 B13:D13 B14:D14 F14 B18:D18 B19:D19 F19 B24 B25:C25 B26:D26 B28:D28 F28 B32:C32 B33:D33 B34:D36 F34:F36 B31 B39 B40:C40 B41:D41 B238:F239 B45:D45 F125 B44:F44 B49:D49 B48:F48 B52:G52 B53:D53 F45 B56:D56 F56 B58 B59:C59 B60:E60 F53 B64:D64 B63:F63 B66:D68 B69:D69 F64 B71:C72 B73:D73 B74:D74 F74 B76:C77 B111 B112:D113 B114:D114 F69 B122 B123:C123 B124:D124 B125:D125 F79 B110:D110 F110 B15:D15 B16:D16 F16 B188:F192 B211:F211 B217:F227 B183:F183 B22:D22 F22 B195:F196 B89:G91 B87:F88 B98:F98 B94:G97 B92:F92 B93:F93 B27:D27 F27 B117:F119 B120:D120 F120 B104:D104 F104 B164:D166 B169:F170 B80:D80 F80 B132:F132 B138:F138" numberStoredAsText="1"/>
    <ignoredError sqref="E45 E49 E53 E56 E64 E69 E74 E79:E80 E85 E103:E104 E109:E110 E21:E22 E14 E19 E34:E36 E114 E125 E16 E27 E120 G87:G88" numberStoredAsText="1" twoDigitTextYear="1"/>
    <ignoredError sqref="E28" twoDigitTextYear="1"/>
    <ignoredError sqref="G87:G88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338"/>
  <sheetViews>
    <sheetView view="pageBreakPreview" zoomScaleSheetLayoutView="100" zoomScalePageLayoutView="0" workbookViewId="0" topLeftCell="A1">
      <selection activeCell="E3" sqref="E3:G3"/>
    </sheetView>
  </sheetViews>
  <sheetFormatPr defaultColWidth="9.125" defaultRowHeight="12.75"/>
  <cols>
    <col min="1" max="1" width="65.875" style="2" customWidth="1"/>
    <col min="2" max="2" width="8.375" style="2" customWidth="1"/>
    <col min="3" max="3" width="5.875" style="2" customWidth="1"/>
    <col min="4" max="4" width="6.125" style="2" customWidth="1"/>
    <col min="5" max="5" width="9.50390625" style="2" customWidth="1"/>
    <col min="6" max="6" width="6.00390625" style="2" customWidth="1"/>
    <col min="7" max="7" width="18.625" style="2" customWidth="1"/>
    <col min="8" max="8" width="10.625" style="2" bestFit="1" customWidth="1"/>
    <col min="9" max="16384" width="9.125" style="2" customWidth="1"/>
  </cols>
  <sheetData>
    <row r="1" spans="4:7" ht="12.75">
      <c r="D1" s="124" t="s">
        <v>149</v>
      </c>
      <c r="E1" s="125"/>
      <c r="F1" s="125"/>
      <c r="G1" s="125"/>
    </row>
    <row r="2" spans="1:8" ht="68.25" customHeight="1">
      <c r="A2" s="129"/>
      <c r="B2" s="130"/>
      <c r="C2" s="130"/>
      <c r="E2" s="126" t="s">
        <v>140</v>
      </c>
      <c r="F2" s="126"/>
      <c r="G2" s="126"/>
      <c r="H2" s="3"/>
    </row>
    <row r="3" spans="5:8" ht="27" customHeight="1">
      <c r="E3" s="127" t="s">
        <v>150</v>
      </c>
      <c r="F3" s="127"/>
      <c r="G3" s="127"/>
      <c r="H3" s="4"/>
    </row>
    <row r="4" ht="15" customHeight="1"/>
    <row r="5" spans="1:8" ht="20.25" customHeight="1">
      <c r="A5" s="128" t="s">
        <v>127</v>
      </c>
      <c r="B5" s="128"/>
      <c r="C5" s="128"/>
      <c r="D5" s="128"/>
      <c r="E5" s="128"/>
      <c r="F5" s="128"/>
      <c r="G5" s="128"/>
      <c r="H5" s="26"/>
    </row>
    <row r="6" ht="13.5" thickBot="1">
      <c r="G6" s="5"/>
    </row>
    <row r="7" spans="1:7" ht="43.5" customHeight="1" thickBot="1">
      <c r="A7" s="27" t="s">
        <v>0</v>
      </c>
      <c r="B7" s="28" t="s">
        <v>29</v>
      </c>
      <c r="C7" s="29" t="s">
        <v>1</v>
      </c>
      <c r="D7" s="29" t="s">
        <v>2</v>
      </c>
      <c r="E7" s="29" t="s">
        <v>3</v>
      </c>
      <c r="F7" s="29" t="s">
        <v>4</v>
      </c>
      <c r="G7" s="30" t="s">
        <v>39</v>
      </c>
    </row>
    <row r="8" spans="1:8" ht="20.25" customHeight="1">
      <c r="A8" s="22" t="s">
        <v>89</v>
      </c>
      <c r="B8" s="23"/>
      <c r="C8" s="24"/>
      <c r="D8" s="24"/>
      <c r="E8" s="24"/>
      <c r="F8" s="24"/>
      <c r="G8" s="49">
        <f>G10+G20+G25+G33+G89+G94+G103+G109+G121+G136+G184+G197+G179</f>
        <v>2173544.7000000007</v>
      </c>
      <c r="H8" s="25"/>
    </row>
    <row r="9" spans="1:8" ht="11.25" customHeight="1">
      <c r="A9" s="7" t="s">
        <v>5</v>
      </c>
      <c r="B9" s="8"/>
      <c r="C9" s="6"/>
      <c r="D9" s="6"/>
      <c r="E9" s="6"/>
      <c r="F9" s="6"/>
      <c r="G9" s="31"/>
      <c r="H9" s="25"/>
    </row>
    <row r="10" spans="1:8" ht="43.5" customHeight="1">
      <c r="A10" s="75" t="s">
        <v>90</v>
      </c>
      <c r="B10" s="76"/>
      <c r="C10" s="77"/>
      <c r="D10" s="77"/>
      <c r="E10" s="77"/>
      <c r="F10" s="77"/>
      <c r="G10" s="78">
        <f>G11</f>
        <v>84095.79999999999</v>
      </c>
      <c r="H10" s="25"/>
    </row>
    <row r="11" spans="1:8" ht="29.25" customHeight="1">
      <c r="A11" s="67" t="s">
        <v>91</v>
      </c>
      <c r="B11" s="74" t="s">
        <v>38</v>
      </c>
      <c r="C11" s="6"/>
      <c r="D11" s="6"/>
      <c r="E11" s="6"/>
      <c r="F11" s="6"/>
      <c r="G11" s="73">
        <f>G12+G15</f>
        <v>84095.79999999999</v>
      </c>
      <c r="H11" s="25"/>
    </row>
    <row r="12" spans="1:8" ht="16.5" customHeight="1">
      <c r="A12" s="66" t="s">
        <v>93</v>
      </c>
      <c r="B12" s="68" t="s">
        <v>38</v>
      </c>
      <c r="C12" s="69" t="s">
        <v>9</v>
      </c>
      <c r="D12" s="72"/>
      <c r="E12" s="72"/>
      <c r="F12" s="72"/>
      <c r="G12" s="73">
        <f>G13</f>
        <v>47311</v>
      </c>
      <c r="H12" s="25"/>
    </row>
    <row r="13" spans="1:8" ht="15" customHeight="1">
      <c r="A13" s="54" t="s">
        <v>41</v>
      </c>
      <c r="B13" s="65" t="s">
        <v>38</v>
      </c>
      <c r="C13" s="1" t="s">
        <v>9</v>
      </c>
      <c r="D13" s="1" t="s">
        <v>24</v>
      </c>
      <c r="E13" s="6"/>
      <c r="F13" s="6"/>
      <c r="G13" s="31">
        <f>G14</f>
        <v>47311</v>
      </c>
      <c r="H13" s="25"/>
    </row>
    <row r="14" spans="1:8" ht="14.25" customHeight="1">
      <c r="A14" s="52" t="s">
        <v>44</v>
      </c>
      <c r="B14" s="21" t="s">
        <v>38</v>
      </c>
      <c r="C14" s="15" t="s">
        <v>9</v>
      </c>
      <c r="D14" s="15" t="s">
        <v>24</v>
      </c>
      <c r="E14" s="16" t="s">
        <v>68</v>
      </c>
      <c r="F14" s="15" t="s">
        <v>45</v>
      </c>
      <c r="G14" s="32">
        <v>47311</v>
      </c>
      <c r="H14" s="25"/>
    </row>
    <row r="15" spans="1:8" ht="15.75" customHeight="1">
      <c r="A15" s="54" t="s">
        <v>92</v>
      </c>
      <c r="B15" s="68" t="s">
        <v>38</v>
      </c>
      <c r="C15" s="69" t="s">
        <v>17</v>
      </c>
      <c r="D15" s="69"/>
      <c r="E15" s="69"/>
      <c r="F15" s="70"/>
      <c r="G15" s="71">
        <f>G16+G18</f>
        <v>36784.799999999996</v>
      </c>
      <c r="H15" s="25"/>
    </row>
    <row r="16" spans="1:8" ht="15.75" customHeight="1">
      <c r="A16" s="53" t="s">
        <v>19</v>
      </c>
      <c r="B16" s="65" t="s">
        <v>38</v>
      </c>
      <c r="C16" s="1" t="s">
        <v>17</v>
      </c>
      <c r="D16" s="1" t="s">
        <v>7</v>
      </c>
      <c r="E16" s="44"/>
      <c r="F16" s="15"/>
      <c r="G16" s="34">
        <f>G17</f>
        <v>484.6</v>
      </c>
      <c r="H16" s="25"/>
    </row>
    <row r="17" spans="1:8" ht="14.25" customHeight="1">
      <c r="A17" s="52" t="s">
        <v>44</v>
      </c>
      <c r="B17" s="21" t="s">
        <v>38</v>
      </c>
      <c r="C17" s="15" t="s">
        <v>17</v>
      </c>
      <c r="D17" s="15" t="s">
        <v>7</v>
      </c>
      <c r="E17" s="16" t="s">
        <v>68</v>
      </c>
      <c r="F17" s="15" t="s">
        <v>45</v>
      </c>
      <c r="G17" s="32">
        <v>484.6</v>
      </c>
      <c r="H17" s="25"/>
    </row>
    <row r="18" spans="1:8" ht="16.5" customHeight="1">
      <c r="A18" s="53" t="s">
        <v>27</v>
      </c>
      <c r="B18" s="65" t="s">
        <v>38</v>
      </c>
      <c r="C18" s="1" t="s">
        <v>17</v>
      </c>
      <c r="D18" s="1" t="s">
        <v>8</v>
      </c>
      <c r="E18" s="16"/>
      <c r="F18" s="15"/>
      <c r="G18" s="34">
        <f>G19</f>
        <v>36300.2</v>
      </c>
      <c r="H18" s="25"/>
    </row>
    <row r="19" spans="1:8" ht="24" customHeight="1">
      <c r="A19" s="43" t="s">
        <v>49</v>
      </c>
      <c r="B19" s="21" t="s">
        <v>38</v>
      </c>
      <c r="C19" s="15" t="s">
        <v>17</v>
      </c>
      <c r="D19" s="15" t="s">
        <v>8</v>
      </c>
      <c r="E19" s="16" t="s">
        <v>68</v>
      </c>
      <c r="F19" s="15" t="s">
        <v>50</v>
      </c>
      <c r="G19" s="91">
        <f>27699.4+8600.8</f>
        <v>36300.2</v>
      </c>
      <c r="H19" s="25"/>
    </row>
    <row r="20" spans="1:8" ht="45.75" customHeight="1">
      <c r="A20" s="80" t="s">
        <v>94</v>
      </c>
      <c r="B20" s="65"/>
      <c r="C20" s="44"/>
      <c r="D20" s="44"/>
      <c r="E20" s="44"/>
      <c r="F20" s="6"/>
      <c r="G20" s="78">
        <f>G21</f>
        <v>162.8</v>
      </c>
      <c r="H20" s="25"/>
    </row>
    <row r="21" spans="1:8" ht="15.75" customHeight="1">
      <c r="A21" s="81" t="s">
        <v>95</v>
      </c>
      <c r="B21" s="68" t="s">
        <v>30</v>
      </c>
      <c r="C21" s="44"/>
      <c r="D21" s="44"/>
      <c r="E21" s="44"/>
      <c r="F21" s="6"/>
      <c r="G21" s="71">
        <f>G22</f>
        <v>162.8</v>
      </c>
      <c r="H21" s="25"/>
    </row>
    <row r="22" spans="1:8" ht="17.25" customHeight="1">
      <c r="A22" s="82" t="s">
        <v>96</v>
      </c>
      <c r="B22" s="68" t="s">
        <v>30</v>
      </c>
      <c r="C22" s="69" t="s">
        <v>6</v>
      </c>
      <c r="D22" s="15"/>
      <c r="E22" s="16"/>
      <c r="F22" s="15"/>
      <c r="G22" s="71">
        <f>G23</f>
        <v>162.8</v>
      </c>
      <c r="H22" s="25"/>
    </row>
    <row r="23" spans="1:8" ht="15" customHeight="1">
      <c r="A23" s="53" t="s">
        <v>13</v>
      </c>
      <c r="B23" s="65" t="s">
        <v>30</v>
      </c>
      <c r="C23" s="1" t="s">
        <v>6</v>
      </c>
      <c r="D23" s="1" t="s">
        <v>35</v>
      </c>
      <c r="E23" s="1"/>
      <c r="F23" s="1"/>
      <c r="G23" s="34">
        <f>G24</f>
        <v>162.8</v>
      </c>
      <c r="H23" s="25"/>
    </row>
    <row r="24" spans="1:8" ht="15" customHeight="1">
      <c r="A24" s="52" t="s">
        <v>44</v>
      </c>
      <c r="B24" s="14" t="s">
        <v>30</v>
      </c>
      <c r="C24" s="15" t="s">
        <v>6</v>
      </c>
      <c r="D24" s="15" t="s">
        <v>35</v>
      </c>
      <c r="E24" s="15" t="s">
        <v>48</v>
      </c>
      <c r="F24" s="15" t="s">
        <v>45</v>
      </c>
      <c r="G24" s="32">
        <v>162.8</v>
      </c>
      <c r="H24" s="25"/>
    </row>
    <row r="25" spans="1:8" ht="31.5" customHeight="1">
      <c r="A25" s="80" t="s">
        <v>97</v>
      </c>
      <c r="B25" s="86"/>
      <c r="C25" s="87"/>
      <c r="D25" s="87"/>
      <c r="E25" s="87"/>
      <c r="F25" s="87"/>
      <c r="G25" s="78">
        <f>G26</f>
        <v>23730.1</v>
      </c>
      <c r="H25" s="79"/>
    </row>
    <row r="26" spans="1:8" ht="39.75" customHeight="1">
      <c r="A26" s="58" t="s">
        <v>99</v>
      </c>
      <c r="B26" s="86"/>
      <c r="C26" s="87"/>
      <c r="D26" s="87"/>
      <c r="E26" s="87"/>
      <c r="F26" s="87"/>
      <c r="G26" s="36">
        <f>G27</f>
        <v>23730.1</v>
      </c>
      <c r="H26" s="79"/>
    </row>
    <row r="27" spans="1:8" ht="27" customHeight="1">
      <c r="A27" s="81" t="s">
        <v>98</v>
      </c>
      <c r="B27" s="106" t="s">
        <v>31</v>
      </c>
      <c r="C27" s="70"/>
      <c r="D27" s="70"/>
      <c r="E27" s="70"/>
      <c r="F27" s="70"/>
      <c r="G27" s="71">
        <f>G28</f>
        <v>23730.1</v>
      </c>
      <c r="H27" s="25"/>
    </row>
    <row r="28" spans="1:8" ht="17.25" customHeight="1">
      <c r="A28" s="82" t="s">
        <v>96</v>
      </c>
      <c r="B28" s="68" t="s">
        <v>31</v>
      </c>
      <c r="C28" s="69" t="s">
        <v>6</v>
      </c>
      <c r="D28" s="15"/>
      <c r="E28" s="15"/>
      <c r="F28" s="15"/>
      <c r="G28" s="71">
        <f>G29</f>
        <v>23730.1</v>
      </c>
      <c r="H28" s="25"/>
    </row>
    <row r="29" spans="1:8" ht="27" customHeight="1">
      <c r="A29" s="53" t="s">
        <v>37</v>
      </c>
      <c r="B29" s="65" t="s">
        <v>31</v>
      </c>
      <c r="C29" s="1" t="s">
        <v>6</v>
      </c>
      <c r="D29" s="1" t="s">
        <v>10</v>
      </c>
      <c r="E29" s="44"/>
      <c r="F29" s="15"/>
      <c r="G29" s="34">
        <f>G30+G31+G32</f>
        <v>23730.1</v>
      </c>
      <c r="H29" s="25"/>
    </row>
    <row r="30" spans="1:8" ht="35.25" customHeight="1">
      <c r="A30" s="13" t="s">
        <v>43</v>
      </c>
      <c r="B30" s="118" t="s">
        <v>31</v>
      </c>
      <c r="C30" s="15" t="s">
        <v>6</v>
      </c>
      <c r="D30" s="15" t="s">
        <v>10</v>
      </c>
      <c r="E30" s="14" t="s">
        <v>82</v>
      </c>
      <c r="F30" s="15" t="s">
        <v>42</v>
      </c>
      <c r="G30" s="33">
        <v>22513.6</v>
      </c>
      <c r="H30" s="25"/>
    </row>
    <row r="31" spans="1:8" ht="14.25" customHeight="1">
      <c r="A31" s="52" t="s">
        <v>44</v>
      </c>
      <c r="B31" s="118" t="s">
        <v>31</v>
      </c>
      <c r="C31" s="15" t="s">
        <v>6</v>
      </c>
      <c r="D31" s="15" t="s">
        <v>10</v>
      </c>
      <c r="E31" s="14" t="s">
        <v>82</v>
      </c>
      <c r="F31" s="15" t="s">
        <v>45</v>
      </c>
      <c r="G31" s="33">
        <v>1213.2</v>
      </c>
      <c r="H31" s="25"/>
    </row>
    <row r="32" spans="1:8" ht="13.5" customHeight="1">
      <c r="A32" s="52" t="s">
        <v>46</v>
      </c>
      <c r="B32" s="118" t="s">
        <v>31</v>
      </c>
      <c r="C32" s="15" t="s">
        <v>6</v>
      </c>
      <c r="D32" s="15" t="s">
        <v>10</v>
      </c>
      <c r="E32" s="14" t="s">
        <v>82</v>
      </c>
      <c r="F32" s="15" t="s">
        <v>47</v>
      </c>
      <c r="G32" s="33">
        <v>3.3</v>
      </c>
      <c r="H32" s="25"/>
    </row>
    <row r="33" spans="1:8" ht="48.75" customHeight="1">
      <c r="A33" s="90" t="s">
        <v>100</v>
      </c>
      <c r="B33" s="86"/>
      <c r="C33" s="87"/>
      <c r="D33" s="87"/>
      <c r="E33" s="87"/>
      <c r="F33" s="87"/>
      <c r="G33" s="60">
        <f>G34+G53+G61+G66+G71+G77+G82</f>
        <v>1264321.8000000003</v>
      </c>
      <c r="H33" s="25"/>
    </row>
    <row r="34" spans="1:8" ht="26.25" customHeight="1">
      <c r="A34" s="17" t="s">
        <v>101</v>
      </c>
      <c r="B34" s="83"/>
      <c r="C34" s="64"/>
      <c r="D34" s="64"/>
      <c r="E34" s="64"/>
      <c r="F34" s="64"/>
      <c r="G34" s="35">
        <f>G35</f>
        <v>550944.6</v>
      </c>
      <c r="H34" s="25"/>
    </row>
    <row r="35" spans="1:8" ht="26.25" customHeight="1">
      <c r="A35" s="81" t="s">
        <v>102</v>
      </c>
      <c r="B35" s="68" t="s">
        <v>32</v>
      </c>
      <c r="C35" s="44"/>
      <c r="D35" s="44"/>
      <c r="E35" s="44"/>
      <c r="F35" s="15"/>
      <c r="G35" s="73">
        <f>G36</f>
        <v>550944.6</v>
      </c>
      <c r="H35" s="25"/>
    </row>
    <row r="36" spans="1:8" ht="17.25" customHeight="1">
      <c r="A36" s="53" t="s">
        <v>103</v>
      </c>
      <c r="B36" s="68" t="s">
        <v>32</v>
      </c>
      <c r="C36" s="69" t="s">
        <v>11</v>
      </c>
      <c r="D36" s="15"/>
      <c r="E36" s="15"/>
      <c r="F36" s="15"/>
      <c r="G36" s="73">
        <f>G37</f>
        <v>550944.6</v>
      </c>
      <c r="H36" s="25"/>
    </row>
    <row r="37" spans="1:8" ht="15.75" customHeight="1">
      <c r="A37" s="53" t="s">
        <v>20</v>
      </c>
      <c r="B37" s="65" t="s">
        <v>32</v>
      </c>
      <c r="C37" s="1" t="s">
        <v>11</v>
      </c>
      <c r="D37" s="1" t="s">
        <v>6</v>
      </c>
      <c r="E37" s="15"/>
      <c r="F37" s="15"/>
      <c r="G37" s="31">
        <f>G38+G42+G46+G50</f>
        <v>550944.6</v>
      </c>
      <c r="H37" s="25"/>
    </row>
    <row r="38" spans="1:8" ht="33" customHeight="1">
      <c r="A38" s="43" t="s">
        <v>43</v>
      </c>
      <c r="B38" s="65"/>
      <c r="C38" s="44"/>
      <c r="D38" s="44"/>
      <c r="E38" s="44"/>
      <c r="F38" s="6"/>
      <c r="G38" s="32">
        <f>G40+G41</f>
        <v>28386.399999999998</v>
      </c>
      <c r="H38" s="25"/>
    </row>
    <row r="39" spans="1:8" ht="13.5" customHeight="1">
      <c r="A39" s="57" t="s">
        <v>5</v>
      </c>
      <c r="B39" s="65"/>
      <c r="C39" s="44"/>
      <c r="D39" s="44"/>
      <c r="E39" s="44"/>
      <c r="F39" s="6"/>
      <c r="G39" s="31"/>
      <c r="H39" s="25"/>
    </row>
    <row r="40" spans="1:8" ht="13.5" customHeight="1">
      <c r="A40" s="13" t="s">
        <v>104</v>
      </c>
      <c r="B40" s="14" t="s">
        <v>32</v>
      </c>
      <c r="C40" s="15" t="s">
        <v>11</v>
      </c>
      <c r="D40" s="15" t="s">
        <v>6</v>
      </c>
      <c r="E40" s="15" t="s">
        <v>59</v>
      </c>
      <c r="F40" s="15" t="s">
        <v>42</v>
      </c>
      <c r="G40" s="32">
        <f>6069.4-21.6</f>
        <v>6047.799999999999</v>
      </c>
      <c r="H40" s="25"/>
    </row>
    <row r="41" spans="1:8" ht="12.75" customHeight="1">
      <c r="A41" s="13" t="s">
        <v>26</v>
      </c>
      <c r="B41" s="14" t="s">
        <v>32</v>
      </c>
      <c r="C41" s="15" t="s">
        <v>11</v>
      </c>
      <c r="D41" s="15" t="s">
        <v>6</v>
      </c>
      <c r="E41" s="15" t="s">
        <v>57</v>
      </c>
      <c r="F41" s="15" t="s">
        <v>42</v>
      </c>
      <c r="G41" s="32">
        <v>22338.6</v>
      </c>
      <c r="H41" s="25"/>
    </row>
    <row r="42" spans="1:8" ht="15" customHeight="1">
      <c r="A42" s="52" t="s">
        <v>44</v>
      </c>
      <c r="B42" s="65"/>
      <c r="C42" s="1"/>
      <c r="D42" s="1"/>
      <c r="E42" s="1"/>
      <c r="F42" s="1"/>
      <c r="G42" s="32">
        <f>G44+G45</f>
        <v>3711.1</v>
      </c>
      <c r="H42" s="25"/>
    </row>
    <row r="43" spans="1:8" ht="14.25" customHeight="1">
      <c r="A43" s="57" t="s">
        <v>5</v>
      </c>
      <c r="B43" s="65"/>
      <c r="C43" s="1"/>
      <c r="D43" s="1"/>
      <c r="E43" s="1"/>
      <c r="F43" s="1"/>
      <c r="G43" s="31"/>
      <c r="H43" s="25"/>
    </row>
    <row r="44" spans="1:8" ht="14.25" customHeight="1">
      <c r="A44" s="13" t="s">
        <v>104</v>
      </c>
      <c r="B44" s="14" t="s">
        <v>32</v>
      </c>
      <c r="C44" s="15" t="s">
        <v>11</v>
      </c>
      <c r="D44" s="15" t="s">
        <v>6</v>
      </c>
      <c r="E44" s="15" t="s">
        <v>58</v>
      </c>
      <c r="F44" s="16" t="s">
        <v>45</v>
      </c>
      <c r="G44" s="32">
        <f>45.3+21.6</f>
        <v>66.9</v>
      </c>
      <c r="H44" s="25"/>
    </row>
    <row r="45" spans="1:8" ht="14.25" customHeight="1">
      <c r="A45" s="13" t="s">
        <v>26</v>
      </c>
      <c r="B45" s="14" t="s">
        <v>32</v>
      </c>
      <c r="C45" s="15" t="s">
        <v>11</v>
      </c>
      <c r="D45" s="15" t="s">
        <v>6</v>
      </c>
      <c r="E45" s="15" t="s">
        <v>57</v>
      </c>
      <c r="F45" s="16" t="s">
        <v>45</v>
      </c>
      <c r="G45" s="32">
        <v>3644.2</v>
      </c>
      <c r="H45" s="25"/>
    </row>
    <row r="46" spans="1:8" ht="22.5" customHeight="1">
      <c r="A46" s="43" t="s">
        <v>49</v>
      </c>
      <c r="B46" s="21"/>
      <c r="C46" s="15"/>
      <c r="D46" s="15"/>
      <c r="E46" s="15"/>
      <c r="F46" s="15"/>
      <c r="G46" s="32">
        <f>G48+G49</f>
        <v>518817.5</v>
      </c>
      <c r="H46" s="25"/>
    </row>
    <row r="47" spans="1:8" ht="12.75" customHeight="1">
      <c r="A47" s="57" t="s">
        <v>5</v>
      </c>
      <c r="B47" s="65"/>
      <c r="C47" s="44"/>
      <c r="D47" s="44"/>
      <c r="E47" s="44"/>
      <c r="F47" s="15"/>
      <c r="G47" s="31"/>
      <c r="H47" s="25"/>
    </row>
    <row r="48" spans="1:8" ht="13.5" customHeight="1">
      <c r="A48" s="13" t="s">
        <v>104</v>
      </c>
      <c r="B48" s="14" t="s">
        <v>32</v>
      </c>
      <c r="C48" s="15" t="s">
        <v>11</v>
      </c>
      <c r="D48" s="15" t="s">
        <v>6</v>
      </c>
      <c r="E48" s="15" t="s">
        <v>58</v>
      </c>
      <c r="F48" s="15" t="s">
        <v>50</v>
      </c>
      <c r="G48" s="32">
        <v>273998.9</v>
      </c>
      <c r="H48" s="25"/>
    </row>
    <row r="49" spans="1:8" ht="13.5" customHeight="1">
      <c r="A49" s="13" t="s">
        <v>26</v>
      </c>
      <c r="B49" s="14" t="s">
        <v>32</v>
      </c>
      <c r="C49" s="15" t="s">
        <v>11</v>
      </c>
      <c r="D49" s="15" t="s">
        <v>6</v>
      </c>
      <c r="E49" s="15" t="s">
        <v>57</v>
      </c>
      <c r="F49" s="15" t="s">
        <v>50</v>
      </c>
      <c r="G49" s="32">
        <v>244818.6</v>
      </c>
      <c r="H49" s="25"/>
    </row>
    <row r="50" spans="1:8" ht="14.25" customHeight="1">
      <c r="A50" s="52" t="s">
        <v>46</v>
      </c>
      <c r="B50" s="21"/>
      <c r="C50" s="15"/>
      <c r="D50" s="15"/>
      <c r="E50" s="15"/>
      <c r="F50" s="15"/>
      <c r="G50" s="32">
        <f>G52</f>
        <v>29.6</v>
      </c>
      <c r="H50" s="25"/>
    </row>
    <row r="51" spans="1:8" ht="15" customHeight="1">
      <c r="A51" s="57" t="s">
        <v>5</v>
      </c>
      <c r="B51" s="38"/>
      <c r="C51" s="9"/>
      <c r="D51" s="9"/>
      <c r="E51" s="1"/>
      <c r="F51" s="1"/>
      <c r="G51" s="36"/>
      <c r="H51" s="25"/>
    </row>
    <row r="52" spans="1:8" ht="12.75" customHeight="1">
      <c r="A52" s="13" t="s">
        <v>26</v>
      </c>
      <c r="B52" s="14" t="s">
        <v>32</v>
      </c>
      <c r="C52" s="15" t="s">
        <v>11</v>
      </c>
      <c r="D52" s="15" t="s">
        <v>6</v>
      </c>
      <c r="E52" s="15" t="s">
        <v>57</v>
      </c>
      <c r="F52" s="15" t="s">
        <v>47</v>
      </c>
      <c r="G52" s="32">
        <v>29.6</v>
      </c>
      <c r="H52" s="25"/>
    </row>
    <row r="53" spans="1:8" ht="15.75" customHeight="1">
      <c r="A53" s="58" t="s">
        <v>105</v>
      </c>
      <c r="B53" s="18"/>
      <c r="C53" s="9"/>
      <c r="D53" s="9"/>
      <c r="E53" s="9"/>
      <c r="F53" s="64"/>
      <c r="G53" s="35">
        <f>G54</f>
        <v>494136.3</v>
      </c>
      <c r="H53" s="25"/>
    </row>
    <row r="54" spans="1:8" ht="25.5" customHeight="1">
      <c r="A54" s="81" t="s">
        <v>102</v>
      </c>
      <c r="B54" s="68" t="s">
        <v>32</v>
      </c>
      <c r="C54" s="1"/>
      <c r="D54" s="1"/>
      <c r="E54" s="1"/>
      <c r="F54" s="15"/>
      <c r="G54" s="73">
        <f>G55</f>
        <v>494136.3</v>
      </c>
      <c r="H54" s="25"/>
    </row>
    <row r="55" spans="1:8" ht="18" customHeight="1">
      <c r="A55" s="53" t="s">
        <v>103</v>
      </c>
      <c r="B55" s="68" t="s">
        <v>32</v>
      </c>
      <c r="C55" s="69" t="s">
        <v>11</v>
      </c>
      <c r="D55" s="15"/>
      <c r="E55" s="15"/>
      <c r="F55" s="15"/>
      <c r="G55" s="73">
        <f>G56</f>
        <v>494136.3</v>
      </c>
      <c r="H55" s="25"/>
    </row>
    <row r="56" spans="1:8" ht="15" customHeight="1">
      <c r="A56" s="53" t="s">
        <v>21</v>
      </c>
      <c r="B56" s="65" t="s">
        <v>32</v>
      </c>
      <c r="C56" s="1" t="s">
        <v>11</v>
      </c>
      <c r="D56" s="1" t="s">
        <v>7</v>
      </c>
      <c r="E56" s="44"/>
      <c r="F56" s="15"/>
      <c r="G56" s="31">
        <f>G57</f>
        <v>494136.3</v>
      </c>
      <c r="H56" s="25"/>
    </row>
    <row r="57" spans="1:8" ht="21.75" customHeight="1">
      <c r="A57" s="43" t="s">
        <v>49</v>
      </c>
      <c r="B57" s="14"/>
      <c r="C57" s="15"/>
      <c r="D57" s="15"/>
      <c r="E57" s="15"/>
      <c r="F57" s="15"/>
      <c r="G57" s="32">
        <f>G59+G60</f>
        <v>494136.3</v>
      </c>
      <c r="H57" s="25"/>
    </row>
    <row r="58" spans="1:8" ht="13.5" customHeight="1">
      <c r="A58" s="57" t="s">
        <v>5</v>
      </c>
      <c r="B58" s="14"/>
      <c r="C58" s="15"/>
      <c r="D58" s="15"/>
      <c r="E58" s="15"/>
      <c r="F58" s="15"/>
      <c r="G58" s="32"/>
      <c r="H58" s="25"/>
    </row>
    <row r="59" spans="1:8" ht="14.25" customHeight="1">
      <c r="A59" s="13" t="s">
        <v>104</v>
      </c>
      <c r="B59" s="14" t="s">
        <v>32</v>
      </c>
      <c r="C59" s="15" t="s">
        <v>11</v>
      </c>
      <c r="D59" s="15" t="s">
        <v>7</v>
      </c>
      <c r="E59" s="15" t="s">
        <v>58</v>
      </c>
      <c r="F59" s="15" t="s">
        <v>50</v>
      </c>
      <c r="G59" s="33">
        <v>336505.6</v>
      </c>
      <c r="H59" s="25"/>
    </row>
    <row r="60" spans="1:8" ht="14.25" customHeight="1">
      <c r="A60" s="13" t="s">
        <v>26</v>
      </c>
      <c r="B60" s="14" t="s">
        <v>32</v>
      </c>
      <c r="C60" s="15" t="s">
        <v>11</v>
      </c>
      <c r="D60" s="15" t="s">
        <v>7</v>
      </c>
      <c r="E60" s="15" t="s">
        <v>60</v>
      </c>
      <c r="F60" s="15" t="s">
        <v>50</v>
      </c>
      <c r="G60" s="33">
        <v>157630.7</v>
      </c>
      <c r="H60" s="25"/>
    </row>
    <row r="61" spans="1:8" ht="26.25" customHeight="1">
      <c r="A61" s="17" t="s">
        <v>106</v>
      </c>
      <c r="B61" s="63"/>
      <c r="C61" s="84"/>
      <c r="D61" s="84"/>
      <c r="E61" s="64"/>
      <c r="F61" s="64"/>
      <c r="G61" s="35">
        <f>G62</f>
        <v>198764.1</v>
      </c>
      <c r="H61" s="25"/>
    </row>
    <row r="62" spans="1:8" ht="26.25" customHeight="1">
      <c r="A62" s="81" t="s">
        <v>102</v>
      </c>
      <c r="B62" s="68" t="s">
        <v>32</v>
      </c>
      <c r="C62" s="1"/>
      <c r="D62" s="1"/>
      <c r="E62" s="15"/>
      <c r="F62" s="15"/>
      <c r="G62" s="73">
        <f>G63</f>
        <v>198764.1</v>
      </c>
      <c r="H62" s="25"/>
    </row>
    <row r="63" spans="1:8" ht="15.75" customHeight="1">
      <c r="A63" s="53" t="s">
        <v>103</v>
      </c>
      <c r="B63" s="68" t="s">
        <v>32</v>
      </c>
      <c r="C63" s="69" t="s">
        <v>11</v>
      </c>
      <c r="D63" s="15"/>
      <c r="E63" s="15"/>
      <c r="F63" s="15"/>
      <c r="G63" s="73">
        <f>G64</f>
        <v>198764.1</v>
      </c>
      <c r="H63" s="25"/>
    </row>
    <row r="64" spans="1:8" ht="15.75" customHeight="1">
      <c r="A64" s="53" t="s">
        <v>21</v>
      </c>
      <c r="B64" s="65" t="s">
        <v>32</v>
      </c>
      <c r="C64" s="1" t="s">
        <v>11</v>
      </c>
      <c r="D64" s="1" t="s">
        <v>7</v>
      </c>
      <c r="E64" s="6"/>
      <c r="F64" s="6"/>
      <c r="G64" s="34">
        <f>G65</f>
        <v>198764.1</v>
      </c>
      <c r="H64" s="25"/>
    </row>
    <row r="65" spans="1:8" ht="22.5" customHeight="1">
      <c r="A65" s="43" t="s">
        <v>49</v>
      </c>
      <c r="B65" s="14" t="s">
        <v>32</v>
      </c>
      <c r="C65" s="15" t="s">
        <v>11</v>
      </c>
      <c r="D65" s="15" t="s">
        <v>7</v>
      </c>
      <c r="E65" s="15" t="s">
        <v>61</v>
      </c>
      <c r="F65" s="15" t="s">
        <v>50</v>
      </c>
      <c r="G65" s="33">
        <v>198764.1</v>
      </c>
      <c r="H65" s="25"/>
    </row>
    <row r="66" spans="1:8" ht="27" customHeight="1">
      <c r="A66" s="17" t="s">
        <v>107</v>
      </c>
      <c r="B66" s="65"/>
      <c r="C66" s="1"/>
      <c r="D66" s="1"/>
      <c r="E66" s="1"/>
      <c r="F66" s="15"/>
      <c r="G66" s="36">
        <f>G67</f>
        <v>1969.1</v>
      </c>
      <c r="H66" s="25"/>
    </row>
    <row r="67" spans="1:8" ht="25.5" customHeight="1">
      <c r="A67" s="81" t="s">
        <v>102</v>
      </c>
      <c r="B67" s="68" t="s">
        <v>32</v>
      </c>
      <c r="C67" s="1"/>
      <c r="D67" s="15"/>
      <c r="E67" s="15"/>
      <c r="F67" s="15"/>
      <c r="G67" s="73">
        <f>G68</f>
        <v>1969.1</v>
      </c>
      <c r="H67" s="25"/>
    </row>
    <row r="68" spans="1:8" ht="16.5" customHeight="1">
      <c r="A68" s="53" t="s">
        <v>103</v>
      </c>
      <c r="B68" s="68" t="s">
        <v>32</v>
      </c>
      <c r="C68" s="69" t="s">
        <v>11</v>
      </c>
      <c r="D68" s="1"/>
      <c r="E68" s="1"/>
      <c r="F68" s="15"/>
      <c r="G68" s="73">
        <f>G69</f>
        <v>1969.1</v>
      </c>
      <c r="H68" s="25"/>
    </row>
    <row r="69" spans="1:8" ht="15.75" customHeight="1">
      <c r="A69" s="53" t="s">
        <v>23</v>
      </c>
      <c r="B69" s="65" t="s">
        <v>32</v>
      </c>
      <c r="C69" s="1" t="s">
        <v>11</v>
      </c>
      <c r="D69" s="1" t="s">
        <v>24</v>
      </c>
      <c r="E69" s="19"/>
      <c r="F69" s="6"/>
      <c r="G69" s="31">
        <f>G70</f>
        <v>1969.1</v>
      </c>
      <c r="H69" s="25"/>
    </row>
    <row r="70" spans="1:8" ht="14.25" customHeight="1">
      <c r="A70" s="52" t="s">
        <v>44</v>
      </c>
      <c r="B70" s="14" t="s">
        <v>32</v>
      </c>
      <c r="C70" s="15" t="s">
        <v>11</v>
      </c>
      <c r="D70" s="15" t="s">
        <v>24</v>
      </c>
      <c r="E70" s="15" t="s">
        <v>65</v>
      </c>
      <c r="F70" s="15" t="s">
        <v>45</v>
      </c>
      <c r="G70" s="32">
        <v>1969.1</v>
      </c>
      <c r="H70" s="25"/>
    </row>
    <row r="71" spans="1:8" ht="16.5" customHeight="1">
      <c r="A71" s="58" t="s">
        <v>108</v>
      </c>
      <c r="B71" s="18"/>
      <c r="C71" s="9"/>
      <c r="D71" s="9"/>
      <c r="E71" s="9"/>
      <c r="F71" s="64"/>
      <c r="G71" s="35">
        <f>G72</f>
        <v>5600.1</v>
      </c>
      <c r="H71" s="25"/>
    </row>
    <row r="72" spans="1:8" ht="27.75" customHeight="1">
      <c r="A72" s="81" t="s">
        <v>102</v>
      </c>
      <c r="B72" s="68" t="s">
        <v>32</v>
      </c>
      <c r="C72" s="1"/>
      <c r="D72" s="1"/>
      <c r="E72" s="1"/>
      <c r="F72" s="15"/>
      <c r="G72" s="73">
        <f>G73</f>
        <v>5600.1</v>
      </c>
      <c r="H72" s="25"/>
    </row>
    <row r="73" spans="1:8" ht="17.25" customHeight="1">
      <c r="A73" s="53" t="s">
        <v>103</v>
      </c>
      <c r="B73" s="68" t="s">
        <v>32</v>
      </c>
      <c r="C73" s="69" t="s">
        <v>11</v>
      </c>
      <c r="D73" s="1"/>
      <c r="E73" s="1"/>
      <c r="F73" s="15"/>
      <c r="G73" s="73">
        <f>G74</f>
        <v>5600.1</v>
      </c>
      <c r="H73" s="79"/>
    </row>
    <row r="74" spans="1:8" ht="16.5" customHeight="1">
      <c r="A74" s="53" t="s">
        <v>23</v>
      </c>
      <c r="B74" s="65" t="s">
        <v>32</v>
      </c>
      <c r="C74" s="1" t="s">
        <v>11</v>
      </c>
      <c r="D74" s="1" t="s">
        <v>24</v>
      </c>
      <c r="E74" s="15"/>
      <c r="F74" s="15"/>
      <c r="G74" s="31">
        <f>G75+G76</f>
        <v>5600.1</v>
      </c>
      <c r="H74" s="25"/>
    </row>
    <row r="75" spans="1:8" ht="16.5" customHeight="1">
      <c r="A75" s="52" t="s">
        <v>44</v>
      </c>
      <c r="B75" s="14" t="s">
        <v>32</v>
      </c>
      <c r="C75" s="15" t="s">
        <v>11</v>
      </c>
      <c r="D75" s="15" t="s">
        <v>24</v>
      </c>
      <c r="E75" s="15" t="s">
        <v>66</v>
      </c>
      <c r="F75" s="15" t="s">
        <v>45</v>
      </c>
      <c r="G75" s="32">
        <f>5600.1-4680.1</f>
        <v>920</v>
      </c>
      <c r="H75" s="25"/>
    </row>
    <row r="76" spans="1:8" ht="23.25" customHeight="1">
      <c r="A76" s="43" t="s">
        <v>49</v>
      </c>
      <c r="B76" s="14" t="s">
        <v>32</v>
      </c>
      <c r="C76" s="15" t="s">
        <v>11</v>
      </c>
      <c r="D76" s="15" t="s">
        <v>24</v>
      </c>
      <c r="E76" s="15" t="s">
        <v>66</v>
      </c>
      <c r="F76" s="15" t="s">
        <v>50</v>
      </c>
      <c r="G76" s="32">
        <v>4680.1</v>
      </c>
      <c r="H76" s="25"/>
    </row>
    <row r="77" spans="1:8" ht="17.25" customHeight="1">
      <c r="A77" s="58" t="s">
        <v>109</v>
      </c>
      <c r="B77" s="83"/>
      <c r="C77" s="64"/>
      <c r="D77" s="64"/>
      <c r="E77" s="64"/>
      <c r="F77" s="64"/>
      <c r="G77" s="35">
        <f>G78</f>
        <v>9989.1</v>
      </c>
      <c r="H77" s="25"/>
    </row>
    <row r="78" spans="1:8" ht="27" customHeight="1">
      <c r="A78" s="81" t="s">
        <v>102</v>
      </c>
      <c r="B78" s="68" t="s">
        <v>32</v>
      </c>
      <c r="C78" s="1"/>
      <c r="D78" s="15"/>
      <c r="E78" s="15"/>
      <c r="F78" s="15"/>
      <c r="G78" s="73">
        <f>G79</f>
        <v>9989.1</v>
      </c>
      <c r="H78" s="25"/>
    </row>
    <row r="79" spans="1:8" ht="17.25" customHeight="1">
      <c r="A79" s="53" t="s">
        <v>103</v>
      </c>
      <c r="B79" s="68" t="s">
        <v>32</v>
      </c>
      <c r="C79" s="69" t="s">
        <v>11</v>
      </c>
      <c r="D79" s="1"/>
      <c r="E79" s="1"/>
      <c r="F79" s="15"/>
      <c r="G79" s="73">
        <f>G80</f>
        <v>9989.1</v>
      </c>
      <c r="H79" s="25"/>
    </row>
    <row r="80" spans="1:8" ht="16.5" customHeight="1">
      <c r="A80" s="53" t="s">
        <v>22</v>
      </c>
      <c r="B80" s="65" t="s">
        <v>32</v>
      </c>
      <c r="C80" s="1" t="s">
        <v>11</v>
      </c>
      <c r="D80" s="1" t="s">
        <v>11</v>
      </c>
      <c r="E80" s="15"/>
      <c r="F80" s="15"/>
      <c r="G80" s="31">
        <f>G81</f>
        <v>9989.1</v>
      </c>
      <c r="H80" s="25"/>
    </row>
    <row r="81" spans="1:8" ht="23.25" customHeight="1">
      <c r="A81" s="43" t="s">
        <v>49</v>
      </c>
      <c r="B81" s="14" t="s">
        <v>32</v>
      </c>
      <c r="C81" s="15" t="s">
        <v>11</v>
      </c>
      <c r="D81" s="15" t="s">
        <v>11</v>
      </c>
      <c r="E81" s="15" t="s">
        <v>62</v>
      </c>
      <c r="F81" s="15" t="s">
        <v>50</v>
      </c>
      <c r="G81" s="33">
        <v>9989.1</v>
      </c>
      <c r="H81" s="25"/>
    </row>
    <row r="82" spans="1:8" ht="28.5" customHeight="1">
      <c r="A82" s="58" t="s">
        <v>144</v>
      </c>
      <c r="B82" s="14"/>
      <c r="C82" s="15"/>
      <c r="D82" s="15"/>
      <c r="E82" s="15"/>
      <c r="F82" s="15"/>
      <c r="G82" s="36">
        <f>G83</f>
        <v>2918.5</v>
      </c>
      <c r="H82" s="25"/>
    </row>
    <row r="83" spans="1:8" ht="26.25" customHeight="1">
      <c r="A83" s="67" t="s">
        <v>91</v>
      </c>
      <c r="B83" s="106" t="s">
        <v>38</v>
      </c>
      <c r="C83" s="15"/>
      <c r="D83" s="15"/>
      <c r="E83" s="15"/>
      <c r="F83" s="15"/>
      <c r="G83" s="71">
        <f>G84</f>
        <v>2918.5</v>
      </c>
      <c r="H83" s="25"/>
    </row>
    <row r="84" spans="1:8" ht="18" customHeight="1">
      <c r="A84" s="53" t="s">
        <v>103</v>
      </c>
      <c r="B84" s="68" t="s">
        <v>38</v>
      </c>
      <c r="C84" s="69" t="s">
        <v>11</v>
      </c>
      <c r="D84" s="15"/>
      <c r="E84" s="15"/>
      <c r="F84" s="15"/>
      <c r="G84" s="71">
        <f>G85</f>
        <v>2918.5</v>
      </c>
      <c r="H84" s="25"/>
    </row>
    <row r="85" spans="1:8" ht="16.5" customHeight="1">
      <c r="A85" s="53" t="s">
        <v>20</v>
      </c>
      <c r="B85" s="65" t="s">
        <v>38</v>
      </c>
      <c r="C85" s="1" t="s">
        <v>11</v>
      </c>
      <c r="D85" s="1" t="s">
        <v>6</v>
      </c>
      <c r="E85" s="15"/>
      <c r="F85" s="15"/>
      <c r="G85" s="34">
        <f>G86</f>
        <v>2918.5</v>
      </c>
      <c r="H85" s="25"/>
    </row>
    <row r="86" spans="1:8" ht="23.25" customHeight="1">
      <c r="A86" s="52" t="s">
        <v>70</v>
      </c>
      <c r="B86" s="10"/>
      <c r="C86" s="9"/>
      <c r="D86" s="9"/>
      <c r="E86" s="1"/>
      <c r="F86" s="1"/>
      <c r="G86" s="33">
        <f>G88</f>
        <v>2918.5</v>
      </c>
      <c r="H86" s="25"/>
    </row>
    <row r="87" spans="1:8" ht="15" customHeight="1">
      <c r="A87" s="57" t="s">
        <v>5</v>
      </c>
      <c r="B87" s="11"/>
      <c r="C87" s="1"/>
      <c r="D87" s="1"/>
      <c r="E87" s="1"/>
      <c r="F87" s="1"/>
      <c r="G87" s="33"/>
      <c r="H87" s="25"/>
    </row>
    <row r="88" spans="1:8" ht="14.25" customHeight="1">
      <c r="A88" s="52" t="s">
        <v>33</v>
      </c>
      <c r="B88" s="14" t="s">
        <v>38</v>
      </c>
      <c r="C88" s="15" t="s">
        <v>11</v>
      </c>
      <c r="D88" s="15" t="s">
        <v>6</v>
      </c>
      <c r="E88" s="15" t="s">
        <v>142</v>
      </c>
      <c r="F88" s="15" t="s">
        <v>69</v>
      </c>
      <c r="G88" s="119">
        <v>2918.5</v>
      </c>
      <c r="H88" s="25"/>
    </row>
    <row r="89" spans="1:8" ht="45" customHeight="1">
      <c r="A89" s="80" t="s">
        <v>110</v>
      </c>
      <c r="B89" s="86"/>
      <c r="C89" s="87"/>
      <c r="D89" s="87"/>
      <c r="E89" s="87"/>
      <c r="F89" s="87"/>
      <c r="G89" s="88">
        <f>G90</f>
        <v>5358.3</v>
      </c>
      <c r="H89" s="25"/>
    </row>
    <row r="90" spans="1:8" ht="27" customHeight="1">
      <c r="A90" s="81" t="s">
        <v>102</v>
      </c>
      <c r="B90" s="68" t="s">
        <v>32</v>
      </c>
      <c r="C90" s="1"/>
      <c r="D90" s="15"/>
      <c r="E90" s="15"/>
      <c r="F90" s="15"/>
      <c r="G90" s="85">
        <f>G91</f>
        <v>5358.3</v>
      </c>
      <c r="H90" s="25"/>
    </row>
    <row r="91" spans="1:8" ht="17.25" customHeight="1">
      <c r="A91" s="53" t="s">
        <v>111</v>
      </c>
      <c r="B91" s="68" t="s">
        <v>32</v>
      </c>
      <c r="C91" s="69" t="s">
        <v>16</v>
      </c>
      <c r="D91" s="1"/>
      <c r="E91" s="1"/>
      <c r="F91" s="15"/>
      <c r="G91" s="85">
        <f>G92</f>
        <v>5358.3</v>
      </c>
      <c r="H91" s="25"/>
    </row>
    <row r="92" spans="1:8" ht="16.5" customHeight="1">
      <c r="A92" s="89" t="s">
        <v>36</v>
      </c>
      <c r="B92" s="65" t="s">
        <v>32</v>
      </c>
      <c r="C92" s="1" t="s">
        <v>16</v>
      </c>
      <c r="D92" s="1" t="s">
        <v>6</v>
      </c>
      <c r="E92" s="15"/>
      <c r="F92" s="15"/>
      <c r="G92" s="51">
        <f>G93</f>
        <v>5358.3</v>
      </c>
      <c r="H92" s="25"/>
    </row>
    <row r="93" spans="1:8" ht="15" customHeight="1">
      <c r="A93" s="52" t="s">
        <v>44</v>
      </c>
      <c r="B93" s="14" t="s">
        <v>32</v>
      </c>
      <c r="C93" s="15" t="s">
        <v>16</v>
      </c>
      <c r="D93" s="15" t="s">
        <v>6</v>
      </c>
      <c r="E93" s="15" t="s">
        <v>67</v>
      </c>
      <c r="F93" s="15" t="s">
        <v>45</v>
      </c>
      <c r="G93" s="46">
        <v>5358.3</v>
      </c>
      <c r="H93" s="25"/>
    </row>
    <row r="94" spans="1:8" ht="45.75" customHeight="1">
      <c r="A94" s="90" t="s">
        <v>112</v>
      </c>
      <c r="B94" s="86"/>
      <c r="C94" s="87"/>
      <c r="D94" s="87"/>
      <c r="E94" s="87"/>
      <c r="F94" s="87"/>
      <c r="G94" s="88">
        <f>G95+G99</f>
        <v>4815.5</v>
      </c>
      <c r="H94" s="25"/>
    </row>
    <row r="95" spans="1:8" ht="29.25" customHeight="1">
      <c r="A95" s="67" t="s">
        <v>91</v>
      </c>
      <c r="B95" s="74" t="s">
        <v>38</v>
      </c>
      <c r="C95" s="6"/>
      <c r="D95" s="15"/>
      <c r="E95" s="15"/>
      <c r="F95" s="15"/>
      <c r="G95" s="85">
        <f>G96</f>
        <v>2287</v>
      </c>
      <c r="H95" s="25"/>
    </row>
    <row r="96" spans="1:8" ht="27.75" customHeight="1">
      <c r="A96" s="66" t="s">
        <v>113</v>
      </c>
      <c r="B96" s="68" t="s">
        <v>38</v>
      </c>
      <c r="C96" s="69" t="s">
        <v>8</v>
      </c>
      <c r="D96" s="44"/>
      <c r="E96" s="44"/>
      <c r="F96" s="6"/>
      <c r="G96" s="85">
        <f>G97</f>
        <v>2287</v>
      </c>
      <c r="H96" s="25"/>
    </row>
    <row r="97" spans="1:8" ht="27" customHeight="1">
      <c r="A97" s="12" t="s">
        <v>34</v>
      </c>
      <c r="B97" s="65" t="s">
        <v>38</v>
      </c>
      <c r="C97" s="1" t="s">
        <v>8</v>
      </c>
      <c r="D97" s="1" t="s">
        <v>24</v>
      </c>
      <c r="E97" s="44"/>
      <c r="F97" s="6"/>
      <c r="G97" s="31">
        <f>G98</f>
        <v>2287</v>
      </c>
      <c r="H97" s="25"/>
    </row>
    <row r="98" spans="1:8" ht="15" customHeight="1">
      <c r="A98" s="52" t="s">
        <v>44</v>
      </c>
      <c r="B98" s="21" t="s">
        <v>38</v>
      </c>
      <c r="C98" s="15" t="s">
        <v>8</v>
      </c>
      <c r="D98" s="15" t="s">
        <v>24</v>
      </c>
      <c r="E98" s="16" t="s">
        <v>83</v>
      </c>
      <c r="F98" s="15" t="s">
        <v>45</v>
      </c>
      <c r="G98" s="33">
        <v>2287</v>
      </c>
      <c r="H98" s="25"/>
    </row>
    <row r="99" spans="1:8" ht="17.25" customHeight="1">
      <c r="A99" s="81" t="s">
        <v>95</v>
      </c>
      <c r="B99" s="68" t="s">
        <v>30</v>
      </c>
      <c r="C99" s="15"/>
      <c r="D99" s="15"/>
      <c r="E99" s="16"/>
      <c r="F99" s="15"/>
      <c r="G99" s="71">
        <f>G100</f>
        <v>2528.5</v>
      </c>
      <c r="H99" s="25"/>
    </row>
    <row r="100" spans="1:8" ht="27" customHeight="1">
      <c r="A100" s="66" t="s">
        <v>113</v>
      </c>
      <c r="B100" s="68" t="s">
        <v>30</v>
      </c>
      <c r="C100" s="69" t="s">
        <v>8</v>
      </c>
      <c r="D100" s="44"/>
      <c r="E100" s="16"/>
      <c r="F100" s="15"/>
      <c r="G100" s="71">
        <f>G101</f>
        <v>2528.5</v>
      </c>
      <c r="H100" s="25"/>
    </row>
    <row r="101" spans="1:8" ht="27.75" customHeight="1">
      <c r="A101" s="12" t="s">
        <v>34</v>
      </c>
      <c r="B101" s="65" t="s">
        <v>30</v>
      </c>
      <c r="C101" s="1" t="s">
        <v>8</v>
      </c>
      <c r="D101" s="1" t="s">
        <v>24</v>
      </c>
      <c r="E101" s="16"/>
      <c r="F101" s="15"/>
      <c r="G101" s="34">
        <f>G102</f>
        <v>2528.5</v>
      </c>
      <c r="H101" s="25"/>
    </row>
    <row r="102" spans="1:8" ht="15" customHeight="1">
      <c r="A102" s="52" t="s">
        <v>44</v>
      </c>
      <c r="B102" s="21" t="s">
        <v>30</v>
      </c>
      <c r="C102" s="15" t="s">
        <v>8</v>
      </c>
      <c r="D102" s="15" t="s">
        <v>24</v>
      </c>
      <c r="E102" s="16" t="s">
        <v>83</v>
      </c>
      <c r="F102" s="15" t="s">
        <v>45</v>
      </c>
      <c r="G102" s="32">
        <v>2528.5</v>
      </c>
      <c r="H102" s="25"/>
    </row>
    <row r="103" spans="1:8" ht="60.75" customHeight="1">
      <c r="A103" s="90" t="s">
        <v>145</v>
      </c>
      <c r="B103" s="62"/>
      <c r="C103" s="87"/>
      <c r="D103" s="87"/>
      <c r="E103" s="102"/>
      <c r="F103" s="87"/>
      <c r="G103" s="60">
        <f>G104</f>
        <v>100</v>
      </c>
      <c r="H103" s="25"/>
    </row>
    <row r="104" spans="1:8" ht="15" customHeight="1">
      <c r="A104" s="17" t="s">
        <v>130</v>
      </c>
      <c r="B104" s="62"/>
      <c r="C104" s="87"/>
      <c r="D104" s="87"/>
      <c r="E104" s="102"/>
      <c r="F104" s="87"/>
      <c r="G104" s="35">
        <f>G105</f>
        <v>100</v>
      </c>
      <c r="H104" s="25"/>
    </row>
    <row r="105" spans="1:8" ht="18.75" customHeight="1">
      <c r="A105" s="81" t="s">
        <v>95</v>
      </c>
      <c r="B105" s="68" t="s">
        <v>30</v>
      </c>
      <c r="C105" s="15"/>
      <c r="D105" s="15"/>
      <c r="E105" s="16"/>
      <c r="F105" s="15"/>
      <c r="G105" s="73">
        <f>G106</f>
        <v>100</v>
      </c>
      <c r="H105" s="25"/>
    </row>
    <row r="106" spans="1:8" ht="29.25" customHeight="1">
      <c r="A106" s="66" t="s">
        <v>113</v>
      </c>
      <c r="B106" s="68" t="s">
        <v>30</v>
      </c>
      <c r="C106" s="69" t="s">
        <v>8</v>
      </c>
      <c r="D106" s="15"/>
      <c r="E106" s="16"/>
      <c r="F106" s="15"/>
      <c r="G106" s="73">
        <f>G107</f>
        <v>100</v>
      </c>
      <c r="H106" s="25"/>
    </row>
    <row r="107" spans="1:8" ht="26.25" customHeight="1">
      <c r="A107" s="53" t="s">
        <v>129</v>
      </c>
      <c r="B107" s="65" t="s">
        <v>30</v>
      </c>
      <c r="C107" s="1" t="s">
        <v>8</v>
      </c>
      <c r="D107" s="1" t="s">
        <v>128</v>
      </c>
      <c r="E107" s="16"/>
      <c r="F107" s="15"/>
      <c r="G107" s="31">
        <f>G108</f>
        <v>100</v>
      </c>
      <c r="H107" s="25"/>
    </row>
    <row r="108" spans="1:8" ht="15" customHeight="1">
      <c r="A108" s="52" t="s">
        <v>44</v>
      </c>
      <c r="B108" s="21" t="s">
        <v>30</v>
      </c>
      <c r="C108" s="15" t="s">
        <v>8</v>
      </c>
      <c r="D108" s="15" t="s">
        <v>128</v>
      </c>
      <c r="E108" s="16" t="s">
        <v>131</v>
      </c>
      <c r="F108" s="15" t="s">
        <v>45</v>
      </c>
      <c r="G108" s="32">
        <v>100</v>
      </c>
      <c r="H108" s="25"/>
    </row>
    <row r="109" spans="1:8" ht="45" customHeight="1">
      <c r="A109" s="80" t="s">
        <v>114</v>
      </c>
      <c r="B109" s="62"/>
      <c r="C109" s="86"/>
      <c r="D109" s="86"/>
      <c r="E109" s="72"/>
      <c r="F109" s="72"/>
      <c r="G109" s="78">
        <f>G110</f>
        <v>1680.9</v>
      </c>
      <c r="H109" s="25"/>
    </row>
    <row r="110" spans="1:8" ht="15.75" customHeight="1">
      <c r="A110" s="81" t="s">
        <v>95</v>
      </c>
      <c r="B110" s="68" t="s">
        <v>30</v>
      </c>
      <c r="C110" s="44"/>
      <c r="D110" s="44"/>
      <c r="E110" s="1"/>
      <c r="F110" s="1"/>
      <c r="G110" s="73">
        <f>G111</f>
        <v>1680.9</v>
      </c>
      <c r="H110" s="25"/>
    </row>
    <row r="111" spans="1:8" ht="15.75" customHeight="1">
      <c r="A111" s="82" t="s">
        <v>93</v>
      </c>
      <c r="B111" s="68" t="s">
        <v>30</v>
      </c>
      <c r="C111" s="69" t="s">
        <v>9</v>
      </c>
      <c r="D111" s="15"/>
      <c r="E111" s="1"/>
      <c r="F111" s="1"/>
      <c r="G111" s="73">
        <f>G112</f>
        <v>1680.9</v>
      </c>
      <c r="H111" s="25"/>
    </row>
    <row r="112" spans="1:8" ht="15" customHeight="1">
      <c r="A112" s="12" t="s">
        <v>15</v>
      </c>
      <c r="B112" s="65" t="s">
        <v>30</v>
      </c>
      <c r="C112" s="1" t="s">
        <v>9</v>
      </c>
      <c r="D112" s="1" t="s">
        <v>12</v>
      </c>
      <c r="E112" s="15"/>
      <c r="F112" s="15"/>
      <c r="G112" s="31">
        <f>G113+G118</f>
        <v>1680.9</v>
      </c>
      <c r="H112" s="25"/>
    </row>
    <row r="113" spans="1:8" ht="15" customHeight="1">
      <c r="A113" s="52" t="s">
        <v>44</v>
      </c>
      <c r="B113" s="65"/>
      <c r="C113" s="44"/>
      <c r="D113" s="44"/>
      <c r="E113" s="44"/>
      <c r="F113" s="6"/>
      <c r="G113" s="91">
        <f>G115+G116+G117</f>
        <v>780.9</v>
      </c>
      <c r="H113" s="25"/>
    </row>
    <row r="114" spans="1:8" ht="13.5" customHeight="1">
      <c r="A114" s="57" t="s">
        <v>5</v>
      </c>
      <c r="B114" s="65"/>
      <c r="C114" s="44"/>
      <c r="D114" s="44"/>
      <c r="E114" s="44"/>
      <c r="F114" s="6"/>
      <c r="G114" s="42"/>
      <c r="H114" s="25"/>
    </row>
    <row r="115" spans="1:8" ht="13.5" customHeight="1">
      <c r="A115" s="13" t="s">
        <v>33</v>
      </c>
      <c r="B115" s="14" t="s">
        <v>30</v>
      </c>
      <c r="C115" s="15" t="s">
        <v>9</v>
      </c>
      <c r="D115" s="15" t="s">
        <v>12</v>
      </c>
      <c r="E115" s="15" t="s">
        <v>51</v>
      </c>
      <c r="F115" s="15" t="s">
        <v>45</v>
      </c>
      <c r="G115" s="32">
        <v>575.1</v>
      </c>
      <c r="H115" s="25"/>
    </row>
    <row r="116" spans="1:8" ht="14.25" customHeight="1">
      <c r="A116" s="13" t="s">
        <v>26</v>
      </c>
      <c r="B116" s="14" t="s">
        <v>30</v>
      </c>
      <c r="C116" s="15" t="s">
        <v>9</v>
      </c>
      <c r="D116" s="15" t="s">
        <v>12</v>
      </c>
      <c r="E116" s="15" t="s">
        <v>86</v>
      </c>
      <c r="F116" s="15" t="s">
        <v>45</v>
      </c>
      <c r="G116" s="32">
        <f>3.7+2.1</f>
        <v>5.800000000000001</v>
      </c>
      <c r="H116" s="25"/>
    </row>
    <row r="117" spans="1:8" ht="13.5" customHeight="1">
      <c r="A117" s="13" t="s">
        <v>26</v>
      </c>
      <c r="B117" s="21" t="s">
        <v>30</v>
      </c>
      <c r="C117" s="101" t="s">
        <v>28</v>
      </c>
      <c r="D117" s="101" t="s">
        <v>12</v>
      </c>
      <c r="E117" s="101" t="s">
        <v>52</v>
      </c>
      <c r="F117" s="15" t="s">
        <v>45</v>
      </c>
      <c r="G117" s="32">
        <v>200</v>
      </c>
      <c r="H117" s="25"/>
    </row>
    <row r="118" spans="1:8" ht="14.25" customHeight="1">
      <c r="A118" s="52" t="s">
        <v>46</v>
      </c>
      <c r="B118" s="65"/>
      <c r="C118" s="1"/>
      <c r="D118" s="1"/>
      <c r="E118" s="1"/>
      <c r="F118" s="1"/>
      <c r="G118" s="32">
        <f>G120</f>
        <v>900</v>
      </c>
      <c r="H118" s="25"/>
    </row>
    <row r="119" spans="1:8" ht="13.5" customHeight="1">
      <c r="A119" s="57" t="s">
        <v>5</v>
      </c>
      <c r="B119" s="65"/>
      <c r="C119" s="1"/>
      <c r="D119" s="1"/>
      <c r="E119" s="1"/>
      <c r="F119" s="1"/>
      <c r="G119" s="31"/>
      <c r="H119" s="25"/>
    </row>
    <row r="120" spans="1:8" ht="13.5" customHeight="1">
      <c r="A120" s="13" t="s">
        <v>26</v>
      </c>
      <c r="B120" s="21" t="s">
        <v>30</v>
      </c>
      <c r="C120" s="101" t="s">
        <v>28</v>
      </c>
      <c r="D120" s="101" t="s">
        <v>12</v>
      </c>
      <c r="E120" s="101" t="s">
        <v>52</v>
      </c>
      <c r="F120" s="15" t="s">
        <v>47</v>
      </c>
      <c r="G120" s="32">
        <v>900</v>
      </c>
      <c r="H120" s="25"/>
    </row>
    <row r="121" spans="1:8" ht="30.75" customHeight="1">
      <c r="A121" s="90" t="s">
        <v>115</v>
      </c>
      <c r="B121" s="62"/>
      <c r="C121" s="87"/>
      <c r="D121" s="87"/>
      <c r="E121" s="87"/>
      <c r="F121" s="87"/>
      <c r="G121" s="60">
        <f>G122+G127</f>
        <v>92245.1</v>
      </c>
      <c r="H121" s="25"/>
    </row>
    <row r="122" spans="1:8" ht="25.5" customHeight="1">
      <c r="A122" s="92" t="s">
        <v>117</v>
      </c>
      <c r="B122" s="62"/>
      <c r="C122" s="87"/>
      <c r="D122" s="87"/>
      <c r="E122" s="87"/>
      <c r="F122" s="87"/>
      <c r="G122" s="35">
        <f>G123</f>
        <v>81968.1</v>
      </c>
      <c r="H122" s="25"/>
    </row>
    <row r="123" spans="1:8" ht="16.5" customHeight="1">
      <c r="A123" s="81" t="s">
        <v>95</v>
      </c>
      <c r="B123" s="68" t="s">
        <v>30</v>
      </c>
      <c r="C123" s="44"/>
      <c r="D123" s="44"/>
      <c r="E123" s="15"/>
      <c r="F123" s="15"/>
      <c r="G123" s="73">
        <f>G124</f>
        <v>81968.1</v>
      </c>
      <c r="H123" s="25"/>
    </row>
    <row r="124" spans="1:8" ht="16.5" customHeight="1">
      <c r="A124" s="82" t="s">
        <v>116</v>
      </c>
      <c r="B124" s="68" t="s">
        <v>30</v>
      </c>
      <c r="C124" s="69" t="s">
        <v>14</v>
      </c>
      <c r="D124" s="15"/>
      <c r="E124" s="15"/>
      <c r="F124" s="15"/>
      <c r="G124" s="73">
        <f>G125</f>
        <v>81968.1</v>
      </c>
      <c r="H124" s="25"/>
    </row>
    <row r="125" spans="1:7" ht="15.75" customHeight="1">
      <c r="A125" s="53" t="s">
        <v>25</v>
      </c>
      <c r="B125" s="65" t="s">
        <v>30</v>
      </c>
      <c r="C125" s="1" t="s">
        <v>14</v>
      </c>
      <c r="D125" s="1" t="s">
        <v>6</v>
      </c>
      <c r="E125" s="1"/>
      <c r="F125" s="1"/>
      <c r="G125" s="34">
        <f>G126</f>
        <v>81968.1</v>
      </c>
    </row>
    <row r="126" spans="1:7" ht="20.25">
      <c r="A126" s="43" t="s">
        <v>49</v>
      </c>
      <c r="B126" s="14" t="s">
        <v>30</v>
      </c>
      <c r="C126" s="15" t="s">
        <v>14</v>
      </c>
      <c r="D126" s="15" t="s">
        <v>6</v>
      </c>
      <c r="E126" s="15" t="s">
        <v>55</v>
      </c>
      <c r="F126" s="15" t="s">
        <v>50</v>
      </c>
      <c r="G126" s="32">
        <v>81968.1</v>
      </c>
    </row>
    <row r="127" spans="1:7" ht="26.25">
      <c r="A127" s="92" t="s">
        <v>118</v>
      </c>
      <c r="B127" s="18"/>
      <c r="C127" s="9"/>
      <c r="D127" s="9"/>
      <c r="E127" s="9"/>
      <c r="F127" s="9"/>
      <c r="G127" s="35">
        <f>G128</f>
        <v>10277</v>
      </c>
    </row>
    <row r="128" spans="1:7" ht="16.5" customHeight="1">
      <c r="A128" s="81" t="s">
        <v>95</v>
      </c>
      <c r="B128" s="68" t="s">
        <v>30</v>
      </c>
      <c r="C128" s="44"/>
      <c r="D128" s="44"/>
      <c r="E128" s="1"/>
      <c r="F128" s="1"/>
      <c r="G128" s="73">
        <f>G129</f>
        <v>10277</v>
      </c>
    </row>
    <row r="129" spans="1:7" ht="15.75" customHeight="1">
      <c r="A129" s="82" t="s">
        <v>116</v>
      </c>
      <c r="B129" s="68" t="s">
        <v>30</v>
      </c>
      <c r="C129" s="69" t="s">
        <v>14</v>
      </c>
      <c r="D129" s="15"/>
      <c r="E129" s="15"/>
      <c r="F129" s="15"/>
      <c r="G129" s="73">
        <f>G130</f>
        <v>10277</v>
      </c>
    </row>
    <row r="130" spans="1:7" ht="16.5" customHeight="1">
      <c r="A130" s="53" t="s">
        <v>25</v>
      </c>
      <c r="B130" s="65" t="s">
        <v>30</v>
      </c>
      <c r="C130" s="1" t="s">
        <v>14</v>
      </c>
      <c r="D130" s="1" t="s">
        <v>6</v>
      </c>
      <c r="E130" s="15"/>
      <c r="F130" s="15"/>
      <c r="G130" s="31">
        <f>G131</f>
        <v>10277</v>
      </c>
    </row>
    <row r="131" spans="1:7" ht="23.25" customHeight="1">
      <c r="A131" s="43" t="s">
        <v>49</v>
      </c>
      <c r="B131" s="20"/>
      <c r="C131" s="1"/>
      <c r="D131" s="1"/>
      <c r="E131" s="1"/>
      <c r="F131" s="15"/>
      <c r="G131" s="32">
        <f>G133+G134+G135</f>
        <v>10277</v>
      </c>
    </row>
    <row r="132" spans="1:7" ht="12.75">
      <c r="A132" s="57" t="s">
        <v>5</v>
      </c>
      <c r="B132" s="14"/>
      <c r="C132" s="15"/>
      <c r="D132" s="15"/>
      <c r="E132" s="15"/>
      <c r="F132" s="15"/>
      <c r="G132" s="32"/>
    </row>
    <row r="133" spans="1:7" ht="14.25" customHeight="1">
      <c r="A133" s="13" t="s">
        <v>33</v>
      </c>
      <c r="B133" s="14" t="s">
        <v>30</v>
      </c>
      <c r="C133" s="15" t="s">
        <v>14</v>
      </c>
      <c r="D133" s="15" t="s">
        <v>6</v>
      </c>
      <c r="E133" s="15" t="s">
        <v>53</v>
      </c>
      <c r="F133" s="15" t="s">
        <v>50</v>
      </c>
      <c r="G133" s="116">
        <f>7342+50000-50000</f>
        <v>7342</v>
      </c>
    </row>
    <row r="134" spans="1:7" ht="13.5" customHeight="1">
      <c r="A134" s="13" t="s">
        <v>26</v>
      </c>
      <c r="B134" s="14" t="s">
        <v>30</v>
      </c>
      <c r="C134" s="15" t="s">
        <v>14</v>
      </c>
      <c r="D134" s="15" t="s">
        <v>6</v>
      </c>
      <c r="E134" s="15" t="s">
        <v>54</v>
      </c>
      <c r="F134" s="15" t="s">
        <v>50</v>
      </c>
      <c r="G134" s="32">
        <v>815</v>
      </c>
    </row>
    <row r="135" spans="1:7" ht="14.25" customHeight="1">
      <c r="A135" s="13" t="s">
        <v>26</v>
      </c>
      <c r="B135" s="14" t="s">
        <v>30</v>
      </c>
      <c r="C135" s="15" t="s">
        <v>14</v>
      </c>
      <c r="D135" s="15" t="s">
        <v>6</v>
      </c>
      <c r="E135" s="15" t="s">
        <v>56</v>
      </c>
      <c r="F135" s="15" t="s">
        <v>50</v>
      </c>
      <c r="G135" s="32">
        <v>2120</v>
      </c>
    </row>
    <row r="136" spans="1:7" ht="60" customHeight="1">
      <c r="A136" s="93" t="s">
        <v>119</v>
      </c>
      <c r="B136" s="59"/>
      <c r="C136" s="87"/>
      <c r="D136" s="87"/>
      <c r="E136" s="87"/>
      <c r="F136" s="87"/>
      <c r="G136" s="60">
        <f>G137+G145+G164+G172</f>
        <v>599186.1</v>
      </c>
    </row>
    <row r="137" spans="1:7" ht="37.5" customHeight="1">
      <c r="A137" s="58" t="s">
        <v>120</v>
      </c>
      <c r="B137" s="10"/>
      <c r="C137" s="9"/>
      <c r="D137" s="9"/>
      <c r="E137" s="9"/>
      <c r="F137" s="9"/>
      <c r="G137" s="35">
        <f>G138</f>
        <v>291871.60000000003</v>
      </c>
    </row>
    <row r="138" spans="1:7" ht="25.5" customHeight="1">
      <c r="A138" s="67" t="s">
        <v>91</v>
      </c>
      <c r="B138" s="74" t="s">
        <v>38</v>
      </c>
      <c r="C138" s="1"/>
      <c r="D138" s="1"/>
      <c r="E138" s="1"/>
      <c r="F138" s="1"/>
      <c r="G138" s="73">
        <f>G139</f>
        <v>291871.60000000003</v>
      </c>
    </row>
    <row r="139" spans="1:7" ht="17.25" customHeight="1">
      <c r="A139" s="54" t="s">
        <v>92</v>
      </c>
      <c r="B139" s="68" t="s">
        <v>38</v>
      </c>
      <c r="C139" s="69" t="s">
        <v>17</v>
      </c>
      <c r="D139" s="69"/>
      <c r="E139" s="1"/>
      <c r="F139" s="1"/>
      <c r="G139" s="73">
        <f>G140</f>
        <v>291871.60000000003</v>
      </c>
    </row>
    <row r="140" spans="1:7" ht="15" customHeight="1">
      <c r="A140" s="53" t="s">
        <v>18</v>
      </c>
      <c r="B140" s="65" t="s">
        <v>38</v>
      </c>
      <c r="C140" s="1" t="s">
        <v>17</v>
      </c>
      <c r="D140" s="1" t="s">
        <v>6</v>
      </c>
      <c r="E140" s="15"/>
      <c r="F140" s="15"/>
      <c r="G140" s="31">
        <f>G141</f>
        <v>291871.60000000003</v>
      </c>
    </row>
    <row r="141" spans="1:7" ht="24.75" customHeight="1">
      <c r="A141" s="52" t="s">
        <v>70</v>
      </c>
      <c r="B141" s="10"/>
      <c r="C141" s="9"/>
      <c r="D141" s="9"/>
      <c r="E141" s="1"/>
      <c r="F141" s="1"/>
      <c r="G141" s="33">
        <f>G143+G144</f>
        <v>291871.60000000003</v>
      </c>
    </row>
    <row r="142" spans="1:7" ht="12.75">
      <c r="A142" s="57" t="s">
        <v>5</v>
      </c>
      <c r="B142" s="20"/>
      <c r="C142" s="1"/>
      <c r="D142" s="1"/>
      <c r="E142" s="1"/>
      <c r="F142" s="1"/>
      <c r="G142" s="31"/>
    </row>
    <row r="143" spans="1:7" ht="15" customHeight="1">
      <c r="A143" s="52" t="s">
        <v>33</v>
      </c>
      <c r="B143" s="14" t="s">
        <v>38</v>
      </c>
      <c r="C143" s="15" t="s">
        <v>17</v>
      </c>
      <c r="D143" s="15" t="s">
        <v>6</v>
      </c>
      <c r="E143" s="15" t="s">
        <v>75</v>
      </c>
      <c r="F143" s="15" t="s">
        <v>69</v>
      </c>
      <c r="G143" s="116">
        <f>400000+15871-131323-1432.6</f>
        <v>283115.4</v>
      </c>
    </row>
    <row r="144" spans="1:8" ht="14.25" customHeight="1">
      <c r="A144" s="52" t="s">
        <v>26</v>
      </c>
      <c r="B144" s="14" t="s">
        <v>38</v>
      </c>
      <c r="C144" s="15" t="s">
        <v>17</v>
      </c>
      <c r="D144" s="15" t="s">
        <v>6</v>
      </c>
      <c r="E144" s="15" t="s">
        <v>78</v>
      </c>
      <c r="F144" s="15" t="s">
        <v>69</v>
      </c>
      <c r="G144" s="116">
        <f>12371.2+490.9-991.5-3070-44.4</f>
        <v>8756.2</v>
      </c>
      <c r="H144" s="4"/>
    </row>
    <row r="145" spans="1:7" ht="38.25" customHeight="1">
      <c r="A145" s="17" t="s">
        <v>121</v>
      </c>
      <c r="B145" s="14"/>
      <c r="C145" s="15"/>
      <c r="D145" s="15"/>
      <c r="E145" s="15"/>
      <c r="F145" s="15"/>
      <c r="G145" s="36">
        <f>G146</f>
        <v>285660.9</v>
      </c>
    </row>
    <row r="146" spans="1:7" ht="27" customHeight="1">
      <c r="A146" s="67" t="s">
        <v>91</v>
      </c>
      <c r="B146" s="74" t="s">
        <v>38</v>
      </c>
      <c r="C146" s="1"/>
      <c r="D146" s="1"/>
      <c r="E146" s="15"/>
      <c r="F146" s="15"/>
      <c r="G146" s="71">
        <f>G147+G153</f>
        <v>285660.9</v>
      </c>
    </row>
    <row r="147" spans="1:7" ht="16.5" customHeight="1">
      <c r="A147" s="54" t="s">
        <v>93</v>
      </c>
      <c r="B147" s="68" t="s">
        <v>38</v>
      </c>
      <c r="C147" s="69" t="s">
        <v>9</v>
      </c>
      <c r="D147" s="69"/>
      <c r="E147" s="15"/>
      <c r="F147" s="15"/>
      <c r="G147" s="71">
        <f>G148</f>
        <v>87094.4</v>
      </c>
    </row>
    <row r="148" spans="1:7" s="96" customFormat="1" ht="15" customHeight="1">
      <c r="A148" s="53" t="s">
        <v>41</v>
      </c>
      <c r="B148" s="94" t="s">
        <v>38</v>
      </c>
      <c r="C148" s="95" t="s">
        <v>9</v>
      </c>
      <c r="D148" s="95" t="s">
        <v>24</v>
      </c>
      <c r="E148" s="95"/>
      <c r="F148" s="45"/>
      <c r="G148" s="122">
        <f>G149</f>
        <v>87094.4</v>
      </c>
    </row>
    <row r="149" spans="1:7" ht="22.5" customHeight="1">
      <c r="A149" s="52" t="s">
        <v>70</v>
      </c>
      <c r="B149" s="20"/>
      <c r="C149" s="1"/>
      <c r="D149" s="1"/>
      <c r="E149" s="61"/>
      <c r="F149" s="16"/>
      <c r="G149" s="32">
        <f>G151+G152</f>
        <v>87094.4</v>
      </c>
    </row>
    <row r="150" spans="1:7" ht="13.5" customHeight="1">
      <c r="A150" s="57" t="s">
        <v>5</v>
      </c>
      <c r="B150" s="20"/>
      <c r="C150" s="1"/>
      <c r="D150" s="1"/>
      <c r="E150" s="61"/>
      <c r="F150" s="16"/>
      <c r="G150" s="31"/>
    </row>
    <row r="151" spans="1:7" ht="15" customHeight="1">
      <c r="A151" s="52" t="s">
        <v>33</v>
      </c>
      <c r="B151" s="14" t="s">
        <v>38</v>
      </c>
      <c r="C151" s="15" t="s">
        <v>9</v>
      </c>
      <c r="D151" s="15" t="s">
        <v>24</v>
      </c>
      <c r="E151" s="15" t="s">
        <v>71</v>
      </c>
      <c r="F151" s="15" t="s">
        <v>69</v>
      </c>
      <c r="G151" s="33">
        <v>84481.5</v>
      </c>
    </row>
    <row r="152" spans="1:7" ht="15" customHeight="1">
      <c r="A152" s="52" t="s">
        <v>26</v>
      </c>
      <c r="B152" s="14" t="s">
        <v>38</v>
      </c>
      <c r="C152" s="15" t="s">
        <v>9</v>
      </c>
      <c r="D152" s="15" t="s">
        <v>24</v>
      </c>
      <c r="E152" s="15" t="s">
        <v>72</v>
      </c>
      <c r="F152" s="15" t="s">
        <v>69</v>
      </c>
      <c r="G152" s="33">
        <v>2612.9</v>
      </c>
    </row>
    <row r="153" spans="1:7" ht="16.5" customHeight="1">
      <c r="A153" s="54" t="s">
        <v>92</v>
      </c>
      <c r="B153" s="68" t="s">
        <v>38</v>
      </c>
      <c r="C153" s="69" t="s">
        <v>17</v>
      </c>
      <c r="D153" s="69"/>
      <c r="E153" s="1"/>
      <c r="F153" s="1"/>
      <c r="G153" s="71">
        <f>G154+G159</f>
        <v>198566.5</v>
      </c>
    </row>
    <row r="154" spans="1:7" ht="15.75" customHeight="1">
      <c r="A154" s="53" t="s">
        <v>19</v>
      </c>
      <c r="B154" s="65" t="s">
        <v>38</v>
      </c>
      <c r="C154" s="1" t="s">
        <v>17</v>
      </c>
      <c r="D154" s="1" t="s">
        <v>7</v>
      </c>
      <c r="E154" s="1"/>
      <c r="F154" s="15"/>
      <c r="G154" s="31">
        <f>G155</f>
        <v>128481.20000000001</v>
      </c>
    </row>
    <row r="155" spans="1:7" ht="23.25" customHeight="1">
      <c r="A155" s="52" t="s">
        <v>70</v>
      </c>
      <c r="B155" s="14"/>
      <c r="C155" s="15"/>
      <c r="D155" s="15"/>
      <c r="E155" s="15"/>
      <c r="F155" s="15"/>
      <c r="G155" s="32">
        <f>G157+G158</f>
        <v>128481.20000000001</v>
      </c>
    </row>
    <row r="156" spans="1:7" ht="12" customHeight="1">
      <c r="A156" s="57" t="s">
        <v>5</v>
      </c>
      <c r="B156" s="14"/>
      <c r="C156" s="15"/>
      <c r="D156" s="15"/>
      <c r="E156" s="15"/>
      <c r="F156" s="15"/>
      <c r="G156" s="32"/>
    </row>
    <row r="157" spans="1:7" ht="14.25" customHeight="1">
      <c r="A157" s="52" t="s">
        <v>33</v>
      </c>
      <c r="B157" s="14" t="s">
        <v>38</v>
      </c>
      <c r="C157" s="15" t="s">
        <v>17</v>
      </c>
      <c r="D157" s="15" t="s">
        <v>7</v>
      </c>
      <c r="E157" s="15" t="s">
        <v>71</v>
      </c>
      <c r="F157" s="15" t="s">
        <v>69</v>
      </c>
      <c r="G157" s="32">
        <v>124626.6</v>
      </c>
    </row>
    <row r="158" spans="1:7" ht="14.25" customHeight="1">
      <c r="A158" s="52" t="s">
        <v>26</v>
      </c>
      <c r="B158" s="14" t="s">
        <v>38</v>
      </c>
      <c r="C158" s="15" t="s">
        <v>17</v>
      </c>
      <c r="D158" s="15" t="s">
        <v>7</v>
      </c>
      <c r="E158" s="15" t="s">
        <v>72</v>
      </c>
      <c r="F158" s="15" t="s">
        <v>69</v>
      </c>
      <c r="G158" s="32">
        <v>3854.6</v>
      </c>
    </row>
    <row r="159" spans="1:7" ht="18" customHeight="1">
      <c r="A159" s="53" t="s">
        <v>138</v>
      </c>
      <c r="B159" s="20" t="s">
        <v>38</v>
      </c>
      <c r="C159" s="1" t="s">
        <v>17</v>
      </c>
      <c r="D159" s="1" t="s">
        <v>17</v>
      </c>
      <c r="E159" s="1"/>
      <c r="F159" s="1"/>
      <c r="G159" s="31">
        <f>G160</f>
        <v>70085.3</v>
      </c>
    </row>
    <row r="160" spans="1:7" ht="14.25" customHeight="1">
      <c r="A160" s="52" t="s">
        <v>44</v>
      </c>
      <c r="B160" s="14"/>
      <c r="C160" s="15"/>
      <c r="D160" s="15"/>
      <c r="E160" s="15"/>
      <c r="F160" s="15"/>
      <c r="G160" s="32">
        <f>G162+G163</f>
        <v>70085.3</v>
      </c>
    </row>
    <row r="161" spans="1:7" ht="14.25" customHeight="1">
      <c r="A161" s="57" t="s">
        <v>5</v>
      </c>
      <c r="B161" s="14"/>
      <c r="C161" s="15"/>
      <c r="D161" s="15"/>
      <c r="E161" s="15"/>
      <c r="F161" s="15"/>
      <c r="G161" s="32"/>
    </row>
    <row r="162" spans="1:7" ht="14.25" customHeight="1">
      <c r="A162" s="52" t="s">
        <v>33</v>
      </c>
      <c r="B162" s="14" t="s">
        <v>38</v>
      </c>
      <c r="C162" s="15" t="s">
        <v>17</v>
      </c>
      <c r="D162" s="15" t="s">
        <v>17</v>
      </c>
      <c r="E162" s="15" t="s">
        <v>71</v>
      </c>
      <c r="F162" s="15"/>
      <c r="G162" s="116">
        <v>67982.7</v>
      </c>
    </row>
    <row r="163" spans="1:7" ht="14.25" customHeight="1">
      <c r="A163" s="52" t="s">
        <v>26</v>
      </c>
      <c r="B163" s="14" t="s">
        <v>38</v>
      </c>
      <c r="C163" s="15" t="s">
        <v>17</v>
      </c>
      <c r="D163" s="15" t="s">
        <v>17</v>
      </c>
      <c r="E163" s="15" t="s">
        <v>72</v>
      </c>
      <c r="F163" s="15"/>
      <c r="G163" s="32">
        <v>2102.6</v>
      </c>
    </row>
    <row r="164" spans="1:7" ht="39.75" customHeight="1">
      <c r="A164" s="17" t="s">
        <v>122</v>
      </c>
      <c r="B164" s="14"/>
      <c r="C164" s="15"/>
      <c r="D164" s="15"/>
      <c r="E164" s="15"/>
      <c r="F164" s="15"/>
      <c r="G164" s="36">
        <f>G165</f>
        <v>5399.1</v>
      </c>
    </row>
    <row r="165" spans="1:7" ht="26.25" customHeight="1">
      <c r="A165" s="67" t="s">
        <v>91</v>
      </c>
      <c r="B165" s="74" t="s">
        <v>38</v>
      </c>
      <c r="C165" s="1"/>
      <c r="D165" s="1"/>
      <c r="E165" s="1"/>
      <c r="F165" s="15"/>
      <c r="G165" s="73">
        <f>G166</f>
        <v>5399.1</v>
      </c>
    </row>
    <row r="166" spans="1:7" ht="15.75" customHeight="1">
      <c r="A166" s="54" t="s">
        <v>92</v>
      </c>
      <c r="B166" s="68" t="s">
        <v>38</v>
      </c>
      <c r="C166" s="69" t="s">
        <v>17</v>
      </c>
      <c r="D166" s="1"/>
      <c r="E166" s="1"/>
      <c r="F166" s="15"/>
      <c r="G166" s="73">
        <f>G167</f>
        <v>5399.1</v>
      </c>
    </row>
    <row r="167" spans="1:7" ht="15" customHeight="1">
      <c r="A167" s="53" t="s">
        <v>18</v>
      </c>
      <c r="B167" s="65" t="s">
        <v>38</v>
      </c>
      <c r="C167" s="1" t="s">
        <v>17</v>
      </c>
      <c r="D167" s="1" t="s">
        <v>6</v>
      </c>
      <c r="E167" s="15"/>
      <c r="F167" s="15"/>
      <c r="G167" s="31">
        <f>G168</f>
        <v>5399.1</v>
      </c>
    </row>
    <row r="168" spans="1:7" ht="14.25" customHeight="1">
      <c r="A168" s="52" t="s">
        <v>44</v>
      </c>
      <c r="B168" s="20"/>
      <c r="C168" s="1"/>
      <c r="D168" s="1"/>
      <c r="E168" s="20"/>
      <c r="F168" s="15"/>
      <c r="G168" s="32">
        <f>G170+G171</f>
        <v>5399.1</v>
      </c>
    </row>
    <row r="169" spans="1:7" ht="14.25" customHeight="1">
      <c r="A169" s="57" t="s">
        <v>5</v>
      </c>
      <c r="B169" s="20"/>
      <c r="C169" s="1"/>
      <c r="D169" s="1"/>
      <c r="E169" s="20"/>
      <c r="F169" s="15"/>
      <c r="G169" s="31"/>
    </row>
    <row r="170" spans="1:7" ht="14.25" customHeight="1">
      <c r="A170" s="52" t="s">
        <v>33</v>
      </c>
      <c r="B170" s="14" t="s">
        <v>38</v>
      </c>
      <c r="C170" s="15" t="s">
        <v>17</v>
      </c>
      <c r="D170" s="15" t="s">
        <v>6</v>
      </c>
      <c r="E170" s="15" t="s">
        <v>76</v>
      </c>
      <c r="F170" s="15" t="s">
        <v>45</v>
      </c>
      <c r="G170" s="32">
        <v>5237.1</v>
      </c>
    </row>
    <row r="171" spans="1:7" ht="14.25" customHeight="1">
      <c r="A171" s="52" t="s">
        <v>26</v>
      </c>
      <c r="B171" s="14" t="s">
        <v>38</v>
      </c>
      <c r="C171" s="15" t="s">
        <v>17</v>
      </c>
      <c r="D171" s="15" t="s">
        <v>6</v>
      </c>
      <c r="E171" s="15" t="s">
        <v>77</v>
      </c>
      <c r="F171" s="15" t="s">
        <v>45</v>
      </c>
      <c r="G171" s="32">
        <v>162</v>
      </c>
    </row>
    <row r="172" spans="1:7" ht="28.5" customHeight="1">
      <c r="A172" s="17" t="s">
        <v>123</v>
      </c>
      <c r="B172" s="104"/>
      <c r="C172" s="104"/>
      <c r="D172" s="104"/>
      <c r="E172" s="1"/>
      <c r="F172" s="15"/>
      <c r="G172" s="36">
        <f>G173</f>
        <v>16254.5</v>
      </c>
    </row>
    <row r="173" spans="1:7" ht="27" customHeight="1">
      <c r="A173" s="67" t="s">
        <v>91</v>
      </c>
      <c r="B173" s="106" t="s">
        <v>38</v>
      </c>
      <c r="C173" s="1"/>
      <c r="D173" s="1"/>
      <c r="E173" s="1"/>
      <c r="F173" s="15"/>
      <c r="G173" s="31">
        <f>G174</f>
        <v>16254.5</v>
      </c>
    </row>
    <row r="174" spans="1:7" ht="16.5" customHeight="1">
      <c r="A174" s="54" t="s">
        <v>92</v>
      </c>
      <c r="B174" s="106" t="s">
        <v>38</v>
      </c>
      <c r="C174" s="70" t="s">
        <v>17</v>
      </c>
      <c r="D174" s="1"/>
      <c r="E174" s="1"/>
      <c r="F174" s="15"/>
      <c r="G174" s="31">
        <f>G175</f>
        <v>16254.5</v>
      </c>
    </row>
    <row r="175" spans="1:7" ht="16.5" customHeight="1">
      <c r="A175" s="53" t="s">
        <v>19</v>
      </c>
      <c r="B175" s="65" t="s">
        <v>38</v>
      </c>
      <c r="C175" s="1" t="s">
        <v>17</v>
      </c>
      <c r="D175" s="1" t="s">
        <v>7</v>
      </c>
      <c r="E175" s="1"/>
      <c r="F175" s="15"/>
      <c r="G175" s="31">
        <f>G176</f>
        <v>16254.5</v>
      </c>
    </row>
    <row r="176" spans="1:7" ht="15.75" customHeight="1">
      <c r="A176" s="52" t="s">
        <v>44</v>
      </c>
      <c r="B176" s="65"/>
      <c r="C176" s="1"/>
      <c r="D176" s="1"/>
      <c r="E176" s="1"/>
      <c r="F176" s="15"/>
      <c r="G176" s="32">
        <f>G178</f>
        <v>16254.5</v>
      </c>
    </row>
    <row r="177" spans="1:7" ht="13.5" customHeight="1">
      <c r="A177" s="57" t="s">
        <v>5</v>
      </c>
      <c r="B177" s="65"/>
      <c r="C177" s="1"/>
      <c r="D177" s="1"/>
      <c r="E177" s="1"/>
      <c r="F177" s="15"/>
      <c r="G177" s="32"/>
    </row>
    <row r="178" spans="1:7" ht="15.75" customHeight="1">
      <c r="A178" s="52" t="s">
        <v>26</v>
      </c>
      <c r="B178" s="14" t="s">
        <v>38</v>
      </c>
      <c r="C178" s="15" t="s">
        <v>17</v>
      </c>
      <c r="D178" s="15" t="s">
        <v>7</v>
      </c>
      <c r="E178" s="15" t="s">
        <v>80</v>
      </c>
      <c r="F178" s="15" t="s">
        <v>45</v>
      </c>
      <c r="G178" s="32">
        <v>16254.5</v>
      </c>
    </row>
    <row r="179" spans="1:7" ht="45" customHeight="1">
      <c r="A179" s="93" t="s">
        <v>125</v>
      </c>
      <c r="B179" s="14"/>
      <c r="C179" s="15"/>
      <c r="D179" s="15"/>
      <c r="E179" s="15"/>
      <c r="F179" s="15"/>
      <c r="G179" s="78">
        <f>G180</f>
        <v>484.2</v>
      </c>
    </row>
    <row r="180" spans="1:7" ht="27" customHeight="1">
      <c r="A180" s="67" t="s">
        <v>91</v>
      </c>
      <c r="B180" s="112" t="s">
        <v>38</v>
      </c>
      <c r="C180" s="1"/>
      <c r="D180" s="15"/>
      <c r="E180" s="15"/>
      <c r="F180" s="15"/>
      <c r="G180" s="113">
        <f>G181</f>
        <v>484.2</v>
      </c>
    </row>
    <row r="181" spans="1:7" ht="18" customHeight="1">
      <c r="A181" s="54" t="s">
        <v>92</v>
      </c>
      <c r="B181" s="106" t="s">
        <v>38</v>
      </c>
      <c r="C181" s="69" t="s">
        <v>17</v>
      </c>
      <c r="D181" s="87"/>
      <c r="E181" s="104"/>
      <c r="F181" s="104"/>
      <c r="G181" s="114">
        <f>G182</f>
        <v>484.2</v>
      </c>
    </row>
    <row r="182" spans="1:7" ht="15.75" customHeight="1">
      <c r="A182" s="53" t="s">
        <v>19</v>
      </c>
      <c r="B182" s="20" t="s">
        <v>38</v>
      </c>
      <c r="C182" s="1" t="s">
        <v>17</v>
      </c>
      <c r="D182" s="1" t="s">
        <v>7</v>
      </c>
      <c r="E182" s="104"/>
      <c r="F182" s="104"/>
      <c r="G182" s="104">
        <f>G183</f>
        <v>484.2</v>
      </c>
    </row>
    <row r="183" spans="1:7" ht="24.75" customHeight="1">
      <c r="A183" s="52" t="s">
        <v>70</v>
      </c>
      <c r="B183" s="21" t="s">
        <v>38</v>
      </c>
      <c r="C183" s="15" t="s">
        <v>17</v>
      </c>
      <c r="D183" s="15" t="s">
        <v>7</v>
      </c>
      <c r="E183" s="16" t="s">
        <v>146</v>
      </c>
      <c r="F183" s="15" t="s">
        <v>69</v>
      </c>
      <c r="G183" s="115">
        <v>484.2</v>
      </c>
    </row>
    <row r="184" spans="1:7" ht="46.5" customHeight="1">
      <c r="A184" s="97" t="s">
        <v>124</v>
      </c>
      <c r="B184" s="59"/>
      <c r="C184" s="87"/>
      <c r="D184" s="1"/>
      <c r="E184" s="87"/>
      <c r="F184" s="87"/>
      <c r="G184" s="78">
        <f>G185</f>
        <v>90281.70000000001</v>
      </c>
    </row>
    <row r="185" spans="1:7" ht="27" customHeight="1">
      <c r="A185" s="67" t="s">
        <v>91</v>
      </c>
      <c r="B185" s="74" t="s">
        <v>38</v>
      </c>
      <c r="C185" s="15"/>
      <c r="D185" s="15"/>
      <c r="E185" s="15"/>
      <c r="F185" s="15"/>
      <c r="G185" s="71">
        <f>G186</f>
        <v>90281.70000000001</v>
      </c>
    </row>
    <row r="186" spans="1:7" ht="15" customHeight="1">
      <c r="A186" s="54" t="s">
        <v>93</v>
      </c>
      <c r="B186" s="68" t="s">
        <v>38</v>
      </c>
      <c r="C186" s="69" t="s">
        <v>9</v>
      </c>
      <c r="E186" s="15"/>
      <c r="F186" s="15"/>
      <c r="G186" s="71">
        <f>G187+G191</f>
        <v>90281.70000000001</v>
      </c>
    </row>
    <row r="187" spans="1:7" ht="15" customHeight="1">
      <c r="A187" s="53" t="s">
        <v>40</v>
      </c>
      <c r="B187" s="65" t="s">
        <v>38</v>
      </c>
      <c r="C187" s="1" t="s">
        <v>9</v>
      </c>
      <c r="D187" s="19" t="s">
        <v>14</v>
      </c>
      <c r="E187" s="1"/>
      <c r="F187" s="15"/>
      <c r="G187" s="40">
        <f>G188</f>
        <v>4933.1</v>
      </c>
    </row>
    <row r="188" spans="1:7" ht="24" customHeight="1">
      <c r="A188" s="52" t="s">
        <v>70</v>
      </c>
      <c r="B188" s="11"/>
      <c r="C188" s="1"/>
      <c r="D188" s="104"/>
      <c r="E188" s="1"/>
      <c r="F188" s="1"/>
      <c r="G188" s="32">
        <f>G190</f>
        <v>4933.1</v>
      </c>
    </row>
    <row r="189" spans="1:7" ht="14.25" customHeight="1">
      <c r="A189" s="57" t="s">
        <v>5</v>
      </c>
      <c r="B189" s="14"/>
      <c r="C189" s="15"/>
      <c r="D189" s="104"/>
      <c r="E189" s="15"/>
      <c r="F189" s="15"/>
      <c r="G189" s="32"/>
    </row>
    <row r="190" spans="1:7" ht="14.25" customHeight="1">
      <c r="A190" s="52" t="s">
        <v>26</v>
      </c>
      <c r="B190" s="21" t="s">
        <v>38</v>
      </c>
      <c r="C190" s="15" t="s">
        <v>9</v>
      </c>
      <c r="D190" s="15" t="s">
        <v>14</v>
      </c>
      <c r="E190" s="16" t="s">
        <v>84</v>
      </c>
      <c r="F190" s="15" t="s">
        <v>69</v>
      </c>
      <c r="G190" s="33">
        <v>4933.1</v>
      </c>
    </row>
    <row r="191" spans="1:7" ht="18.75" customHeight="1">
      <c r="A191" s="53" t="s">
        <v>41</v>
      </c>
      <c r="B191" s="65" t="s">
        <v>38</v>
      </c>
      <c r="C191" s="1" t="s">
        <v>9</v>
      </c>
      <c r="D191" s="1" t="s">
        <v>24</v>
      </c>
      <c r="E191" s="16"/>
      <c r="F191" s="15"/>
      <c r="G191" s="34">
        <f>G192</f>
        <v>85348.6</v>
      </c>
    </row>
    <row r="192" spans="1:7" ht="24.75" customHeight="1">
      <c r="A192" s="52" t="s">
        <v>70</v>
      </c>
      <c r="B192" s="21"/>
      <c r="C192" s="15"/>
      <c r="D192" s="15"/>
      <c r="E192" s="16"/>
      <c r="F192" s="15"/>
      <c r="G192" s="33">
        <f>G194+G195+G196</f>
        <v>85348.6</v>
      </c>
    </row>
    <row r="193" spans="1:7" ht="12.75">
      <c r="A193" s="57" t="s">
        <v>5</v>
      </c>
      <c r="B193" s="21"/>
      <c r="C193" s="15"/>
      <c r="D193" s="15"/>
      <c r="E193" s="16"/>
      <c r="F193" s="15"/>
      <c r="G193" s="33"/>
    </row>
    <row r="194" spans="1:7" ht="12.75">
      <c r="A194" s="52" t="s">
        <v>33</v>
      </c>
      <c r="B194" s="21" t="s">
        <v>38</v>
      </c>
      <c r="C194" s="15" t="s">
        <v>9</v>
      </c>
      <c r="D194" s="15" t="s">
        <v>24</v>
      </c>
      <c r="E194" s="16" t="s">
        <v>73</v>
      </c>
      <c r="F194" s="15" t="s">
        <v>69</v>
      </c>
      <c r="G194" s="119">
        <f>49500+24246.1</f>
        <v>73746.1</v>
      </c>
    </row>
    <row r="195" spans="1:7" ht="12.75">
      <c r="A195" s="52" t="s">
        <v>26</v>
      </c>
      <c r="B195" s="21" t="s">
        <v>38</v>
      </c>
      <c r="C195" s="15" t="s">
        <v>9</v>
      </c>
      <c r="D195" s="15" t="s">
        <v>24</v>
      </c>
      <c r="E195" s="16" t="s">
        <v>85</v>
      </c>
      <c r="F195" s="15" t="s">
        <v>69</v>
      </c>
      <c r="G195" s="119">
        <f>500+245</f>
        <v>745</v>
      </c>
    </row>
    <row r="196" spans="1:7" ht="12.75">
      <c r="A196" s="52" t="s">
        <v>26</v>
      </c>
      <c r="B196" s="21" t="s">
        <v>38</v>
      </c>
      <c r="C196" s="15" t="s">
        <v>9</v>
      </c>
      <c r="D196" s="15" t="s">
        <v>24</v>
      </c>
      <c r="E196" s="16" t="s">
        <v>84</v>
      </c>
      <c r="F196" s="15" t="s">
        <v>69</v>
      </c>
      <c r="G196" s="33">
        <v>10857.5</v>
      </c>
    </row>
    <row r="197" spans="1:7" ht="27">
      <c r="A197" s="97" t="s">
        <v>126</v>
      </c>
      <c r="B197" s="86"/>
      <c r="C197" s="87"/>
      <c r="D197" s="87"/>
      <c r="E197" s="87"/>
      <c r="F197" s="87"/>
      <c r="G197" s="60">
        <f>G198</f>
        <v>7082.400000000001</v>
      </c>
    </row>
    <row r="198" spans="1:7" ht="26.25">
      <c r="A198" s="81" t="s">
        <v>102</v>
      </c>
      <c r="B198" s="68" t="s">
        <v>32</v>
      </c>
      <c r="C198" s="1"/>
      <c r="D198" s="15"/>
      <c r="E198" s="20"/>
      <c r="F198" s="15"/>
      <c r="G198" s="73">
        <f>G199</f>
        <v>7082.400000000001</v>
      </c>
    </row>
    <row r="199" spans="1:7" ht="13.5">
      <c r="A199" s="53" t="s">
        <v>103</v>
      </c>
      <c r="B199" s="68" t="s">
        <v>32</v>
      </c>
      <c r="C199" s="69" t="s">
        <v>11</v>
      </c>
      <c r="D199" s="1"/>
      <c r="E199" s="20"/>
      <c r="F199" s="15"/>
      <c r="G199" s="73">
        <f>G200</f>
        <v>7082.400000000001</v>
      </c>
    </row>
    <row r="200" spans="1:7" ht="15" customHeight="1">
      <c r="A200" s="53" t="s">
        <v>22</v>
      </c>
      <c r="B200" s="65" t="s">
        <v>32</v>
      </c>
      <c r="C200" s="1" t="s">
        <v>11</v>
      </c>
      <c r="D200" s="1" t="s">
        <v>11</v>
      </c>
      <c r="E200" s="101"/>
      <c r="F200" s="15"/>
      <c r="G200" s="31">
        <f>G201</f>
        <v>7082.400000000001</v>
      </c>
    </row>
    <row r="201" spans="1:7" ht="14.25" customHeight="1">
      <c r="A201" s="52" t="s">
        <v>44</v>
      </c>
      <c r="B201" s="21"/>
      <c r="C201" s="101"/>
      <c r="D201" s="101"/>
      <c r="E201" s="101"/>
      <c r="F201" s="15"/>
      <c r="G201" s="32">
        <f>G203+G204+G205</f>
        <v>7082.400000000001</v>
      </c>
    </row>
    <row r="202" spans="1:7" ht="12.75">
      <c r="A202" s="57" t="s">
        <v>5</v>
      </c>
      <c r="B202" s="10"/>
      <c r="C202" s="9"/>
      <c r="D202" s="9"/>
      <c r="E202" s="19"/>
      <c r="F202" s="19"/>
      <c r="G202" s="35"/>
    </row>
    <row r="203" spans="1:7" ht="12.75">
      <c r="A203" s="52" t="s">
        <v>33</v>
      </c>
      <c r="B203" s="14" t="s">
        <v>32</v>
      </c>
      <c r="C203" s="15" t="s">
        <v>11</v>
      </c>
      <c r="D203" s="15" t="s">
        <v>11</v>
      </c>
      <c r="E203" s="15" t="s">
        <v>63</v>
      </c>
      <c r="F203" s="15" t="s">
        <v>45</v>
      </c>
      <c r="G203" s="32">
        <v>5000</v>
      </c>
    </row>
    <row r="204" spans="1:7" ht="12.75">
      <c r="A204" s="52" t="s">
        <v>26</v>
      </c>
      <c r="B204" s="14" t="s">
        <v>32</v>
      </c>
      <c r="C204" s="15" t="s">
        <v>11</v>
      </c>
      <c r="D204" s="15" t="s">
        <v>11</v>
      </c>
      <c r="E204" s="15" t="s">
        <v>87</v>
      </c>
      <c r="F204" s="15" t="s">
        <v>45</v>
      </c>
      <c r="G204" s="32">
        <v>555.6</v>
      </c>
    </row>
    <row r="205" spans="1:7" ht="13.5" thickBot="1">
      <c r="A205" s="98" t="s">
        <v>26</v>
      </c>
      <c r="B205" s="99" t="s">
        <v>32</v>
      </c>
      <c r="C205" s="47" t="s">
        <v>11</v>
      </c>
      <c r="D205" s="47" t="s">
        <v>11</v>
      </c>
      <c r="E205" s="47" t="s">
        <v>64</v>
      </c>
      <c r="F205" s="47" t="s">
        <v>45</v>
      </c>
      <c r="G205" s="100">
        <v>1526.8</v>
      </c>
    </row>
    <row r="206" ht="12.75">
      <c r="G206" s="37"/>
    </row>
    <row r="207" ht="12.75">
      <c r="G207" s="37"/>
    </row>
    <row r="208" ht="12.75">
      <c r="G208" s="37"/>
    </row>
    <row r="209" ht="12.75">
      <c r="G209" s="37"/>
    </row>
    <row r="210" ht="12.75">
      <c r="G210" s="37"/>
    </row>
    <row r="211" ht="12.75">
      <c r="G211" s="37"/>
    </row>
    <row r="212" ht="12.75">
      <c r="G212" s="37"/>
    </row>
    <row r="213" ht="12.75">
      <c r="G213" s="37"/>
    </row>
    <row r="214" ht="12.75">
      <c r="G214" s="37"/>
    </row>
    <row r="215" ht="12.75">
      <c r="G215" s="37"/>
    </row>
    <row r="216" ht="12.75">
      <c r="G216" s="37"/>
    </row>
    <row r="217" ht="12.75">
      <c r="G217" s="37"/>
    </row>
    <row r="218" ht="12.75">
      <c r="G218" s="37"/>
    </row>
    <row r="219" ht="12.75">
      <c r="G219" s="37"/>
    </row>
    <row r="220" ht="12.75">
      <c r="G220" s="37"/>
    </row>
    <row r="221" ht="12.75">
      <c r="G221" s="37"/>
    </row>
    <row r="222" ht="12.75">
      <c r="G222" s="37"/>
    </row>
    <row r="223" ht="12.75">
      <c r="G223" s="37"/>
    </row>
    <row r="224" ht="12.75">
      <c r="G224" s="37"/>
    </row>
    <row r="225" ht="12.75">
      <c r="G225" s="37"/>
    </row>
    <row r="226" ht="12.75">
      <c r="G226" s="37"/>
    </row>
    <row r="227" ht="12.75">
      <c r="G227" s="37"/>
    </row>
    <row r="228" ht="12.75">
      <c r="G228" s="37"/>
    </row>
    <row r="229" ht="12.75">
      <c r="G229" s="37"/>
    </row>
    <row r="230" ht="12.75">
      <c r="G230" s="37"/>
    </row>
    <row r="231" ht="12.75">
      <c r="G231" s="37"/>
    </row>
    <row r="232" ht="12.75">
      <c r="G232" s="37"/>
    </row>
    <row r="233" ht="12.75">
      <c r="G233" s="37"/>
    </row>
    <row r="234" ht="12.75">
      <c r="G234" s="37"/>
    </row>
    <row r="235" ht="12.75">
      <c r="G235" s="37"/>
    </row>
    <row r="236" ht="12.75">
      <c r="G236" s="37"/>
    </row>
    <row r="237" ht="12.75">
      <c r="G237" s="37"/>
    </row>
    <row r="238" ht="12.75">
      <c r="G238" s="37"/>
    </row>
    <row r="239" ht="12.75">
      <c r="G239" s="37"/>
    </row>
    <row r="240" ht="12.75">
      <c r="G240" s="37"/>
    </row>
    <row r="241" ht="12.75">
      <c r="G241" s="37"/>
    </row>
    <row r="242" ht="12.75">
      <c r="G242" s="37"/>
    </row>
    <row r="243" ht="12.75">
      <c r="G243" s="37"/>
    </row>
    <row r="244" ht="12.75">
      <c r="G244" s="37"/>
    </row>
    <row r="245" ht="12.75">
      <c r="G245" s="37"/>
    </row>
    <row r="246" ht="12.75">
      <c r="G246" s="37"/>
    </row>
    <row r="247" ht="12.75">
      <c r="G247" s="37"/>
    </row>
    <row r="248" ht="12.75">
      <c r="G248" s="37"/>
    </row>
    <row r="249" ht="12.75">
      <c r="G249" s="37"/>
    </row>
    <row r="250" ht="12.75">
      <c r="G250" s="37"/>
    </row>
    <row r="251" ht="12.75">
      <c r="G251" s="37"/>
    </row>
    <row r="252" ht="12.75">
      <c r="G252" s="37"/>
    </row>
    <row r="253" ht="12.75">
      <c r="G253" s="37"/>
    </row>
    <row r="254" ht="12.75">
      <c r="G254" s="37"/>
    </row>
    <row r="255" ht="12.75">
      <c r="G255" s="37"/>
    </row>
    <row r="256" ht="12.75">
      <c r="G256" s="37"/>
    </row>
    <row r="257" ht="12.75">
      <c r="G257" s="37"/>
    </row>
    <row r="258" ht="12.75">
      <c r="G258" s="37"/>
    </row>
    <row r="259" ht="12.75">
      <c r="G259" s="37"/>
    </row>
    <row r="260" ht="12.75">
      <c r="G260" s="37"/>
    </row>
    <row r="261" ht="12.75">
      <c r="G261" s="37"/>
    </row>
    <row r="262" ht="12.75">
      <c r="G262" s="37"/>
    </row>
    <row r="263" ht="12.75">
      <c r="G263" s="37"/>
    </row>
    <row r="264" ht="12.75">
      <c r="G264" s="37"/>
    </row>
    <row r="265" ht="12.75">
      <c r="G265" s="37"/>
    </row>
    <row r="266" ht="12.75">
      <c r="G266" s="37"/>
    </row>
    <row r="267" ht="12.75">
      <c r="G267" s="37"/>
    </row>
    <row r="268" ht="12.75">
      <c r="G268" s="37"/>
    </row>
    <row r="269" ht="12.75">
      <c r="G269" s="37"/>
    </row>
    <row r="270" ht="12.75">
      <c r="G270" s="37"/>
    </row>
    <row r="271" ht="12.75">
      <c r="G271" s="37"/>
    </row>
    <row r="272" ht="12.75">
      <c r="G272" s="37"/>
    </row>
    <row r="273" ht="12.75">
      <c r="G273" s="37"/>
    </row>
    <row r="274" ht="12.75">
      <c r="G274" s="37"/>
    </row>
    <row r="275" ht="12.75">
      <c r="G275" s="37"/>
    </row>
    <row r="276" ht="12.75">
      <c r="G276" s="37"/>
    </row>
    <row r="277" ht="12.75">
      <c r="G277" s="37"/>
    </row>
    <row r="278" ht="12.75">
      <c r="G278" s="37"/>
    </row>
    <row r="279" ht="12.75">
      <c r="G279" s="37"/>
    </row>
    <row r="280" ht="12.75">
      <c r="G280" s="37"/>
    </row>
    <row r="281" ht="12.75">
      <c r="G281" s="37"/>
    </row>
    <row r="282" ht="12.75">
      <c r="G282" s="37"/>
    </row>
    <row r="283" ht="12.75">
      <c r="G283" s="37"/>
    </row>
    <row r="284" ht="12.75">
      <c r="G284" s="37"/>
    </row>
    <row r="285" ht="12.75">
      <c r="G285" s="37"/>
    </row>
    <row r="286" ht="12.75">
      <c r="G286" s="37"/>
    </row>
    <row r="287" ht="12.75">
      <c r="G287" s="37"/>
    </row>
    <row r="288" ht="12.75">
      <c r="G288" s="37"/>
    </row>
    <row r="289" ht="12.75">
      <c r="G289" s="37"/>
    </row>
    <row r="290" ht="12.75">
      <c r="G290" s="37"/>
    </row>
    <row r="291" ht="12.75">
      <c r="G291" s="37"/>
    </row>
    <row r="292" ht="12.75">
      <c r="G292" s="37"/>
    </row>
    <row r="293" ht="12.75">
      <c r="G293" s="37"/>
    </row>
    <row r="294" ht="12.75">
      <c r="G294" s="37"/>
    </row>
    <row r="295" ht="12.75">
      <c r="G295" s="37"/>
    </row>
    <row r="296" ht="12.75">
      <c r="G296" s="37"/>
    </row>
    <row r="297" ht="12.75">
      <c r="G297" s="37"/>
    </row>
    <row r="298" ht="12.75">
      <c r="G298" s="37"/>
    </row>
    <row r="299" ht="12.75">
      <c r="G299" s="37"/>
    </row>
    <row r="300" ht="12.75">
      <c r="G300" s="37"/>
    </row>
    <row r="301" ht="12.75">
      <c r="G301" s="37"/>
    </row>
    <row r="302" ht="12.75">
      <c r="G302" s="37"/>
    </row>
    <row r="303" ht="12.75">
      <c r="G303" s="37"/>
    </row>
    <row r="304" ht="12.75">
      <c r="G304" s="37"/>
    </row>
    <row r="305" ht="12.75">
      <c r="G305" s="37"/>
    </row>
    <row r="306" ht="12.75">
      <c r="G306" s="37"/>
    </row>
    <row r="307" ht="12.75">
      <c r="G307" s="37"/>
    </row>
    <row r="308" ht="12.75">
      <c r="G308" s="37"/>
    </row>
    <row r="309" ht="12.75">
      <c r="G309" s="37"/>
    </row>
    <row r="310" ht="12.75">
      <c r="G310" s="37"/>
    </row>
    <row r="311" ht="12.75">
      <c r="G311" s="37"/>
    </row>
    <row r="312" ht="12.75">
      <c r="G312" s="37"/>
    </row>
    <row r="313" ht="12.75">
      <c r="G313" s="37"/>
    </row>
    <row r="314" ht="12.75">
      <c r="G314" s="37"/>
    </row>
    <row r="315" ht="12.75">
      <c r="G315" s="37"/>
    </row>
    <row r="316" ht="12.75">
      <c r="G316" s="37"/>
    </row>
    <row r="317" ht="12.75">
      <c r="G317" s="37"/>
    </row>
    <row r="318" ht="12.75">
      <c r="G318" s="37"/>
    </row>
    <row r="319" ht="12.75">
      <c r="G319" s="37"/>
    </row>
    <row r="320" ht="12.75">
      <c r="G320" s="37"/>
    </row>
    <row r="321" ht="12.75">
      <c r="G321" s="37"/>
    </row>
    <row r="322" ht="12.75">
      <c r="G322" s="37"/>
    </row>
    <row r="323" ht="12.75">
      <c r="G323" s="37"/>
    </row>
    <row r="324" ht="12.75">
      <c r="G324" s="37"/>
    </row>
    <row r="325" ht="12.75">
      <c r="G325" s="37"/>
    </row>
    <row r="326" ht="12.75">
      <c r="G326" s="37"/>
    </row>
    <row r="327" ht="12.75">
      <c r="G327" s="37"/>
    </row>
    <row r="328" ht="12.75">
      <c r="G328" s="37"/>
    </row>
    <row r="329" ht="12.75">
      <c r="G329" s="37"/>
    </row>
    <row r="330" ht="12.75">
      <c r="G330" s="37"/>
    </row>
    <row r="331" ht="12.75">
      <c r="G331" s="37"/>
    </row>
    <row r="332" ht="12.75">
      <c r="G332" s="37"/>
    </row>
    <row r="333" ht="12.75">
      <c r="G333" s="37"/>
    </row>
    <row r="334" ht="12.75">
      <c r="G334" s="37"/>
    </row>
    <row r="335" ht="12.75">
      <c r="G335" s="37"/>
    </row>
    <row r="336" ht="12.75">
      <c r="G336" s="37"/>
    </row>
    <row r="337" ht="12.75">
      <c r="G337" s="37"/>
    </row>
    <row r="338" ht="12.75">
      <c r="G338" s="37"/>
    </row>
  </sheetData>
  <sheetProtection/>
  <mergeCells count="5">
    <mergeCell ref="D1:G1"/>
    <mergeCell ref="E2:G2"/>
    <mergeCell ref="E3:G3"/>
    <mergeCell ref="A5:G5"/>
    <mergeCell ref="A2:C2"/>
  </mergeCells>
  <printOptions horizontalCentered="1"/>
  <pageMargins left="0.3937007874015748" right="0" top="0.3937007874015748" bottom="0.3937007874015748" header="0" footer="0"/>
  <pageSetup fitToHeight="5" fitToWidth="1" horizontalDpi="600" verticalDpi="600" orientation="portrait" paperSize="9" scale="83" r:id="rId1"/>
  <rowBreaks count="2" manualBreakCount="2">
    <brk id="46" max="6" man="1"/>
    <brk id="108" max="6" man="1"/>
  </rowBreaks>
  <ignoredErrors>
    <ignoredError sqref="E11:E13 E54:E59 E71:E74 E94:E97 G12:G13 G18 G20:G23 G34:G39 G95:G97 B26:D75 G26:G29 D191:F196 G156 G46:G47 G50:G58 G66:G69 F26:F64 G77:G80 G89:G92 E99:E101 G109:G114 G118:G119 G121:G125 G127:G132 G137:G142 G145 B180:D182 G148:G150 G164:G169 B197:C199 G61:G64 F65:G65 B89:D108 F89:F108 F11:F25 B164:F171 G154 G42:G43 F66:F75 G71:G73 B190:C190 B200:C205 B109:F158 B173:F175 B178:F178 B183:F183 D184:D185 D187 B11:D25 G16 B159:E163 F77:F81 B77:D81 B83:F88 B194:C196 D200:F205 B76:D76 F76 B185:C189 B191:C191 D190:F190" numberStoredAsText="1"/>
    <ignoredError sqref="E77:E81 E14:E25 E89:E93 E98 E60:E70 E102:E108 E75:E76 E26:E53 G19" numberStoredAsText="1" twoDigitTextYear="1"/>
    <ignoredError sqref="G19" numberStoredAsText="1" formula="1"/>
    <ignoredError sqref="G11 G146 G1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Старостина</dc:creator>
  <cp:keywords/>
  <dc:description/>
  <cp:lastModifiedBy>Chuprova</cp:lastModifiedBy>
  <cp:lastPrinted>2014-12-23T14:21:48Z</cp:lastPrinted>
  <dcterms:created xsi:type="dcterms:W3CDTF">2005-01-16T11:18:11Z</dcterms:created>
  <dcterms:modified xsi:type="dcterms:W3CDTF">2014-12-25T07:15:36Z</dcterms:modified>
  <cp:category/>
  <cp:version/>
  <cp:contentType/>
  <cp:contentStatus/>
</cp:coreProperties>
</file>